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7815" windowHeight="11565" activeTab="0"/>
  </bookViews>
  <sheets>
    <sheet name="кредит" sheetId="1" r:id="rId1"/>
  </sheets>
  <definedNames>
    <definedName name="Z_34512AD0_754D_46E0_8824_7535DE75CFE2_.wvu.Cols" localSheetId="0" hidden="1">'кредит'!#REF!</definedName>
    <definedName name="Z_34512AD0_754D_46E0_8824_7535DE75CFE2_.wvu.PrintArea" localSheetId="0" hidden="1">'кредит'!$A$1:$AC$96</definedName>
    <definedName name="Z_34512AD0_754D_46E0_8824_7535DE75CFE2_.wvu.PrintTitles" localSheetId="0" hidden="1">'кредит'!$3:$6</definedName>
    <definedName name="Z_34512AD0_754D_46E0_8824_7535DE75CFE2_.wvu.Rows" localSheetId="0" hidden="1">'кредит'!$69:$70</definedName>
    <definedName name="Z_481753E9_77EB_40FA_A45D_DDE7806ED747_.wvu.Cols" localSheetId="0" hidden="1">'кредит'!#REF!</definedName>
    <definedName name="Z_481753E9_77EB_40FA_A45D_DDE7806ED747_.wvu.PrintArea" localSheetId="0" hidden="1">'кредит'!$A$1:$AC$96</definedName>
    <definedName name="Z_481753E9_77EB_40FA_A45D_DDE7806ED747_.wvu.PrintTitles" localSheetId="0" hidden="1">'кредит'!$3:$6</definedName>
    <definedName name="Z_481753E9_77EB_40FA_A45D_DDE7806ED747_.wvu.Rows" localSheetId="0" hidden="1">'кредит'!$69:$70</definedName>
    <definedName name="_xlnm.Print_Titles" localSheetId="0">'кредит'!$A:$B,'кредит'!$3:$6</definedName>
  </definedNames>
  <calcPr fullCalcOnLoad="1"/>
</workbook>
</file>

<file path=xl/sharedStrings.xml><?xml version="1.0" encoding="utf-8"?>
<sst xmlns="http://schemas.openxmlformats.org/spreadsheetml/2006/main" count="214" uniqueCount="148">
  <si>
    <t>ПОКАЗАТЕЛИ</t>
  </si>
  <si>
    <t>Исполнение год</t>
  </si>
  <si>
    <t>Темп роста к 2008 г.</t>
  </si>
  <si>
    <t>Темп роста к аналоги-чному периоду 2008 г.</t>
  </si>
  <si>
    <t>Минфин России</t>
  </si>
  <si>
    <t>уд.  вес (месяца)  в уточнен. плане (%)</t>
  </si>
  <si>
    <t xml:space="preserve">Оценка          </t>
  </si>
  <si>
    <t>Темп  к месяцу 2007 г.</t>
  </si>
  <si>
    <t>I.</t>
  </si>
  <si>
    <t>Доходы</t>
  </si>
  <si>
    <t>1.1</t>
  </si>
  <si>
    <t>Собственные доходы</t>
  </si>
  <si>
    <t>1</t>
  </si>
  <si>
    <t>Налоговые доходы</t>
  </si>
  <si>
    <t xml:space="preserve">                      из них:</t>
  </si>
  <si>
    <t>а)</t>
  </si>
  <si>
    <t>б)</t>
  </si>
  <si>
    <t>Налог на доходы физических лиц</t>
  </si>
  <si>
    <t>в)</t>
  </si>
  <si>
    <t>г)</t>
  </si>
  <si>
    <t>д)</t>
  </si>
  <si>
    <t>2</t>
  </si>
  <si>
    <t>Неналоговые доходы</t>
  </si>
  <si>
    <t>1.2</t>
  </si>
  <si>
    <t>1.3</t>
  </si>
  <si>
    <t>Доходы от предпринимательской деятельности и иной, приносящей доходы деятельности</t>
  </si>
  <si>
    <t>ИТОГО ДОХОДОВ</t>
  </si>
  <si>
    <t>II.</t>
  </si>
  <si>
    <t xml:space="preserve">Расходы  </t>
  </si>
  <si>
    <t>уд. вес (%)</t>
  </si>
  <si>
    <t>Социально-значимые расходы</t>
  </si>
  <si>
    <t xml:space="preserve">                              из них:</t>
  </si>
  <si>
    <t>Заработная плата и начисления на нее (КОСГУ 211,213)</t>
  </si>
  <si>
    <t>Оплата коммунальных услуг(КОСГУ 223)</t>
  </si>
  <si>
    <t>Социальное обеспечение(КОСГУ 260)</t>
  </si>
  <si>
    <t>1.4</t>
  </si>
  <si>
    <t>Расходы   на обязательное медицинское страхование неработающего населения</t>
  </si>
  <si>
    <t>Первоочередные расходы</t>
  </si>
  <si>
    <t>2.1</t>
  </si>
  <si>
    <t>Расходы на обслуживание гос. долга (КОСГУ 230)</t>
  </si>
  <si>
    <t>2.2</t>
  </si>
  <si>
    <t xml:space="preserve"> Расходы на первоочередные нужды                             </t>
  </si>
  <si>
    <t>Прочие выплаты по заработной плате (КОСГУ 212)</t>
  </si>
  <si>
    <t>услуги связи (КОСГУ 221)</t>
  </si>
  <si>
    <t>транспортные услуги (КОСГУ 222)</t>
  </si>
  <si>
    <t>арендная плата за пользование имуществом (КОСГУ 224)</t>
  </si>
  <si>
    <t>Увеличение стоимости мат.запасов (КОСГУ 340)</t>
  </si>
  <si>
    <t>2.3</t>
  </si>
  <si>
    <t xml:space="preserve">Расходы на прочие нужды </t>
  </si>
  <si>
    <t>Работы, услуги по содержанию имущества (КОСГУ 225)</t>
  </si>
  <si>
    <t>Прочие работы и услуги (КОСГУ 226)</t>
  </si>
  <si>
    <t>Безвозмездные перечисления государственным и муниципальным предприятиям (КОСГУ 241)</t>
  </si>
  <si>
    <t>Прочие расходы (КОСГУ 290)</t>
  </si>
  <si>
    <t>3</t>
  </si>
  <si>
    <t>Расходы</t>
  </si>
  <si>
    <t>3.1</t>
  </si>
  <si>
    <t xml:space="preserve">Капитальные вложения в основные фонды  (КОСГУ 310)                                                                                                                                                  </t>
  </si>
  <si>
    <t>3.2</t>
  </si>
  <si>
    <t>Другие расходы (за искл. групп 1, 2 и 3.1)</t>
  </si>
  <si>
    <t>ИТОГО РАСХОДОВ</t>
  </si>
  <si>
    <t>Профицит (+)/дефицит (-)</t>
  </si>
  <si>
    <t>Расходы, за исключением группы 3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</si>
  <si>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</si>
  <si>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</si>
  <si>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</si>
  <si>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</si>
  <si>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Привлечение кредитов</t>
  </si>
  <si>
    <t>Погашение кредитов</t>
  </si>
  <si>
    <t>3.3</t>
  </si>
  <si>
    <t>Кредиты коммерческих банков</t>
  </si>
  <si>
    <t>3.4</t>
  </si>
  <si>
    <t>Иные источники</t>
  </si>
  <si>
    <t>3.5</t>
  </si>
  <si>
    <t>Остатки бюджетных средств на отчетную дату</t>
  </si>
  <si>
    <t>IV.</t>
  </si>
  <si>
    <t>Просроченная кредиторская задолженность - всего</t>
  </si>
  <si>
    <t xml:space="preserve"> По заработной плате </t>
  </si>
  <si>
    <t xml:space="preserve"> По начислениям на заработную плату</t>
  </si>
  <si>
    <t xml:space="preserve"> По оплате коммунальных услуг</t>
  </si>
  <si>
    <t xml:space="preserve"> По обеспечению мер социальной поддержки отдельных категорий граждан</t>
  </si>
  <si>
    <t xml:space="preserve"> По расходам   на обязательное медицинское страхование неработающего населения</t>
  </si>
  <si>
    <t xml:space="preserve">за счет средств федерального бюджета </t>
  </si>
  <si>
    <t>за счет  средств бюджетов субъектов</t>
  </si>
  <si>
    <t>Кредиты из республиканского бюджета</t>
  </si>
  <si>
    <t>Темп роста к аналогичному периоду 2008 г. октябрь</t>
  </si>
  <si>
    <t>Безвозмездные перечисления организациям, за исключением государственных и муниципальных предприятий (КОСГУ 242)</t>
  </si>
  <si>
    <t>Итого доходов без учета безвозмездных перечислений из федерального бюджета на капитальные вложения</t>
  </si>
  <si>
    <t>Превышение расходов   (за исключением  группы 3 )  над доходами (без учета безвозмездных перечислений на капитальные вложения)</t>
  </si>
  <si>
    <t>Превышение расходов  (за исключением  группы 3)  над доходами (без учета безвозмездных перечислений на капитальные вложения) с учетом источников финансирования дефицита бюджета</t>
  </si>
  <si>
    <t>Превышение расходов над доходами с учетом источников финансирования дефицита бюджета</t>
  </si>
  <si>
    <t xml:space="preserve">за счет  средств республиканского бюджета </t>
  </si>
  <si>
    <t xml:space="preserve">Безвозмездные перечисления из республиканского бюджета </t>
  </si>
  <si>
    <t>Дотации</t>
  </si>
  <si>
    <r>
      <t xml:space="preserve">Ожидаемая оценка исполнения </t>
    </r>
    <r>
      <rPr>
        <b/>
        <u val="single"/>
        <sz val="10"/>
        <rFont val="Times New Roman"/>
        <family val="1"/>
      </rPr>
      <t xml:space="preserve">октября </t>
    </r>
    <r>
      <rPr>
        <b/>
        <sz val="10"/>
        <rFont val="Times New Roman"/>
        <family val="1"/>
      </rPr>
      <t>по данным МО</t>
    </r>
  </si>
  <si>
    <t>Темп роста к аналогичному периоду 2008 г. ноябрь</t>
  </si>
  <si>
    <r>
      <t xml:space="preserve">Ожидаемая оценка исполнения </t>
    </r>
    <r>
      <rPr>
        <b/>
        <u val="single"/>
        <sz val="10"/>
        <rFont val="Times New Roman"/>
        <family val="1"/>
      </rPr>
      <t>ноября</t>
    </r>
    <r>
      <rPr>
        <b/>
        <sz val="10"/>
        <rFont val="Times New Roman"/>
        <family val="1"/>
      </rPr>
      <t xml:space="preserve"> по данным МО</t>
    </r>
  </si>
  <si>
    <r>
      <t xml:space="preserve">Ожидаемая оценка  исполнения </t>
    </r>
    <r>
      <rPr>
        <b/>
        <u val="single"/>
        <sz val="10"/>
        <rFont val="Times New Roman"/>
        <family val="1"/>
      </rPr>
      <t>декабря</t>
    </r>
    <r>
      <rPr>
        <b/>
        <sz val="10"/>
        <rFont val="Times New Roman"/>
        <family val="1"/>
      </rPr>
      <t xml:space="preserve"> по данным МО</t>
    </r>
  </si>
  <si>
    <t>Земельный налог</t>
  </si>
  <si>
    <t>Налог на имущество физлиц</t>
  </si>
  <si>
    <t>е)</t>
  </si>
  <si>
    <t>Темп роста к 2009 г.</t>
  </si>
  <si>
    <t>Ожидаемая оценка января</t>
  </si>
  <si>
    <t>Темп роста к аналоги-чному периоду 2009 г.</t>
  </si>
  <si>
    <t>Ожидаемая оценка февраля</t>
  </si>
  <si>
    <t>Ожидаемая оценка марта</t>
  </si>
  <si>
    <t>Ожидаемая оценка апрель</t>
  </si>
  <si>
    <t>Ожидаемая оценка май</t>
  </si>
  <si>
    <t>Ожидаемая оценка июнь</t>
  </si>
  <si>
    <t>Ожидаемая оценка июль</t>
  </si>
  <si>
    <t>Ожидаемая оценка август</t>
  </si>
  <si>
    <t>Ожидаемая оценка сентябрь</t>
  </si>
  <si>
    <t>Ожидаемая оценка октябрь</t>
  </si>
  <si>
    <t>Ожидаемая оценка ноябрь</t>
  </si>
  <si>
    <t>Ожидаемая оценка декабрь</t>
  </si>
  <si>
    <t>св200</t>
  </si>
  <si>
    <t>Ожидаемая оценка (год) по данным МФ</t>
  </si>
  <si>
    <t>за счет средств местного бюджета</t>
  </si>
  <si>
    <t>за счет местного бюджета</t>
  </si>
  <si>
    <t>из них целевые средства</t>
  </si>
  <si>
    <t>из них средства местного бюджета</t>
  </si>
  <si>
    <t>Исполнено с начала года на 1 ноября</t>
  </si>
  <si>
    <t>Отклонение от плана на 01.11.2009</t>
  </si>
  <si>
    <t>% исполнения к плану на 01.11.2009</t>
  </si>
  <si>
    <t>% исполнения к плану по оценке МО</t>
  </si>
  <si>
    <t>% исполнения к плану по оценке МФРБ</t>
  </si>
  <si>
    <t>за счет средств республиканского бюджета</t>
  </si>
  <si>
    <t>Ожидаемая оценка (год) по данным СП</t>
  </si>
  <si>
    <t>бюджет СП</t>
  </si>
  <si>
    <t xml:space="preserve"> бюджет СП</t>
  </si>
  <si>
    <t>е</t>
  </si>
  <si>
    <t>аренда за имущество</t>
  </si>
  <si>
    <t>ж</t>
  </si>
  <si>
    <t>аренда за землю</t>
  </si>
  <si>
    <t>платные услуги</t>
  </si>
  <si>
    <t>ВУС</t>
  </si>
  <si>
    <t>доходы от уплаты акцизов</t>
  </si>
  <si>
    <t>доходы от продажи имущ   земля</t>
  </si>
  <si>
    <t>прочие доходы</t>
  </si>
  <si>
    <t>2017 год</t>
  </si>
  <si>
    <t>2016 год</t>
  </si>
  <si>
    <t>Темп роста к 2016 г.</t>
  </si>
  <si>
    <t>Расчет ожидаемого исполнения   бюджета сельских поселений в 2017 г. и прогноз на 2018 год</t>
  </si>
  <si>
    <t>2018 год</t>
  </si>
  <si>
    <t>Темп роста к 2017 г.</t>
  </si>
  <si>
    <t>Темп роста к 2016г.</t>
  </si>
  <si>
    <t xml:space="preserve">Прогноз на 2018 год </t>
  </si>
  <si>
    <t>Единый налогсельскохозяйственный налог</t>
  </si>
  <si>
    <t xml:space="preserve">Уточненный план   на 01.11.17год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</si>
</sst>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#,##0.0000"/>
    <numFmt numFmtId="178" formatCode="#,##0.00000"/>
    <numFmt numFmtId="179" formatCode="#,##0.000000"/>
  </numFmts>
  <fonts count="53">
    <font>
      <sz val="10"/>
      <name val="Arial Cyr"/>
      <family val="0"/>
    </font>
    <font>
      <sz val="10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49" fontId="6" fillId="33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wrapText="1"/>
    </xf>
    <xf numFmtId="49" fontId="5" fillId="0" borderId="10" xfId="57" applyNumberFormat="1" applyFont="1" applyFill="1" applyBorder="1" applyAlignment="1">
      <alignment vertical="center" wrapText="1"/>
    </xf>
    <xf numFmtId="49" fontId="7" fillId="0" borderId="10" xfId="57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5" fillId="0" borderId="0" xfId="0" applyNumberFormat="1" applyFont="1" applyAlignment="1">
      <alignment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 wrapText="1"/>
    </xf>
    <xf numFmtId="173" fontId="18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6" fillId="33" borderId="10" xfId="57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173" fontId="7" fillId="33" borderId="10" xfId="57" applyNumberFormat="1" applyFont="1" applyFill="1" applyBorder="1" applyAlignment="1">
      <alignment horizontal="right" vertical="center" wrapText="1"/>
    </xf>
    <xf numFmtId="173" fontId="5" fillId="33" borderId="10" xfId="57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173" fontId="6" fillId="33" borderId="10" xfId="57" applyNumberFormat="1" applyFont="1" applyFill="1" applyBorder="1" applyAlignment="1">
      <alignment horizontal="left" vertical="center" wrapText="1"/>
    </xf>
    <xf numFmtId="172" fontId="6" fillId="33" borderId="10" xfId="57" applyNumberFormat="1" applyFont="1" applyFill="1" applyBorder="1" applyAlignment="1">
      <alignment horizontal="right" vertical="center" wrapText="1"/>
    </xf>
    <xf numFmtId="173" fontId="5" fillId="33" borderId="10" xfId="57" applyNumberFormat="1" applyFont="1" applyFill="1" applyBorder="1" applyAlignment="1">
      <alignment horizontal="left" vertical="center" wrapText="1"/>
    </xf>
    <xf numFmtId="172" fontId="5" fillId="33" borderId="10" xfId="57" applyNumberFormat="1" applyFont="1" applyFill="1" applyBorder="1" applyAlignment="1">
      <alignment horizontal="right" vertical="center" wrapText="1"/>
    </xf>
    <xf numFmtId="173" fontId="7" fillId="0" borderId="10" xfId="57" applyNumberFormat="1" applyFont="1" applyFill="1" applyBorder="1" applyAlignment="1">
      <alignment horizontal="right" vertical="center" wrapText="1"/>
    </xf>
    <xf numFmtId="173" fontId="5" fillId="0" borderId="10" xfId="57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73" fontId="6" fillId="0" borderId="10" xfId="57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3" fontId="6" fillId="33" borderId="15" xfId="0" applyNumberFormat="1" applyFont="1" applyFill="1" applyBorder="1" applyAlignment="1">
      <alignment horizontal="center" vertical="center" wrapText="1"/>
    </xf>
    <xf numFmtId="9" fontId="2" fillId="0" borderId="16" xfId="57" applyFont="1" applyBorder="1" applyAlignment="1">
      <alignment wrapText="1"/>
    </xf>
    <xf numFmtId="49" fontId="6" fillId="0" borderId="15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wrapText="1"/>
    </xf>
    <xf numFmtId="3" fontId="6" fillId="0" borderId="15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49" fontId="5" fillId="0" borderId="18" xfId="57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9" fontId="2" fillId="0" borderId="19" xfId="57" applyFont="1" applyBorder="1" applyAlignment="1">
      <alignment wrapText="1"/>
    </xf>
    <xf numFmtId="3" fontId="5" fillId="0" borderId="10" xfId="0" applyNumberFormat="1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9" fontId="5" fillId="33" borderId="10" xfId="57" applyFont="1" applyFill="1" applyBorder="1" applyAlignment="1">
      <alignment horizontal="center" vertical="center" wrapText="1"/>
    </xf>
    <xf numFmtId="9" fontId="5" fillId="0" borderId="10" xfId="57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vertical="center" wrapText="1"/>
    </xf>
    <xf numFmtId="172" fontId="7" fillId="0" borderId="21" xfId="0" applyNumberFormat="1" applyFont="1" applyFill="1" applyBorder="1" applyAlignment="1">
      <alignment horizontal="center" vertical="center" wrapText="1"/>
    </xf>
    <xf numFmtId="172" fontId="7" fillId="33" borderId="20" xfId="0" applyNumberFormat="1" applyFont="1" applyFill="1" applyBorder="1" applyAlignment="1">
      <alignment horizontal="center" vertical="center" wrapText="1"/>
    </xf>
    <xf numFmtId="172" fontId="7" fillId="33" borderId="21" xfId="0" applyNumberFormat="1" applyFont="1" applyFill="1" applyBorder="1" applyAlignment="1">
      <alignment horizontal="center" vertical="center" wrapText="1"/>
    </xf>
    <xf numFmtId="174" fontId="5" fillId="33" borderId="2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177" fontId="6" fillId="33" borderId="22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4" fontId="7" fillId="33" borderId="23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4" fontId="5" fillId="33" borderId="20" xfId="0" applyNumberFormat="1" applyFont="1" applyFill="1" applyBorder="1" applyAlignment="1">
      <alignment horizontal="center" vertical="center" wrapText="1"/>
    </xf>
    <xf numFmtId="174" fontId="5" fillId="33" borderId="21" xfId="0" applyNumberFormat="1" applyFont="1" applyFill="1" applyBorder="1" applyAlignment="1">
      <alignment horizontal="center" vertical="center" wrapText="1"/>
    </xf>
    <xf numFmtId="172" fontId="5" fillId="33" borderId="20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wrapText="1"/>
    </xf>
    <xf numFmtId="0" fontId="2" fillId="0" borderId="2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36" borderId="13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7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8" sqref="AD8:AE18"/>
    </sheetView>
  </sheetViews>
  <sheetFormatPr defaultColWidth="10.625" defaultRowHeight="12.75"/>
  <cols>
    <col min="1" max="1" width="5.00390625" style="1" customWidth="1"/>
    <col min="2" max="2" width="37.125" style="2" customWidth="1"/>
    <col min="3" max="3" width="11.375" style="2" customWidth="1"/>
    <col min="4" max="4" width="4.25390625" style="2" customWidth="1"/>
    <col min="5" max="5" width="11.375" style="1" customWidth="1"/>
    <col min="6" max="6" width="3.75390625" style="1" customWidth="1"/>
    <col min="7" max="7" width="8.00390625" style="1" customWidth="1"/>
    <col min="8" max="8" width="11.375" style="1" customWidth="1"/>
    <col min="9" max="9" width="1.12109375" style="1" customWidth="1"/>
    <col min="10" max="10" width="9.375" style="1" customWidth="1"/>
    <col min="11" max="12" width="7.875" style="1" hidden="1" customWidth="1"/>
    <col min="13" max="13" width="9.375" style="1" hidden="1" customWidth="1"/>
    <col min="14" max="14" width="10.625" style="1" hidden="1" customWidth="1"/>
    <col min="15" max="15" width="12.00390625" style="1" hidden="1" customWidth="1"/>
    <col min="16" max="18" width="5.125" style="1" hidden="1" customWidth="1"/>
    <col min="19" max="19" width="6.75390625" style="1" hidden="1" customWidth="1"/>
    <col min="20" max="20" width="7.625" style="1" hidden="1" customWidth="1"/>
    <col min="21" max="21" width="9.25390625" style="1" hidden="1" customWidth="1"/>
    <col min="22" max="22" width="7.625" style="1" hidden="1" customWidth="1"/>
    <col min="23" max="24" width="11.375" style="1" hidden="1" customWidth="1"/>
    <col min="25" max="25" width="5.125" style="1" hidden="1" customWidth="1"/>
    <col min="26" max="26" width="11.625" style="1" hidden="1" customWidth="1"/>
    <col min="27" max="27" width="10.375" style="1" hidden="1" customWidth="1"/>
    <col min="28" max="28" width="5.00390625" style="1" hidden="1" customWidth="1"/>
    <col min="29" max="29" width="8.625" style="1" hidden="1" customWidth="1"/>
    <col min="30" max="30" width="11.375" style="1" customWidth="1"/>
    <col min="31" max="31" width="1.12109375" style="1" hidden="1" customWidth="1"/>
    <col min="32" max="32" width="12.625" style="1" customWidth="1"/>
    <col min="33" max="33" width="8.625" style="1" hidden="1" customWidth="1"/>
    <col min="34" max="34" width="5.75390625" style="1" hidden="1" customWidth="1"/>
    <col min="35" max="35" width="9.375" style="1" hidden="1" customWidth="1"/>
    <col min="36" max="36" width="10.625" style="1" hidden="1" customWidth="1"/>
    <col min="37" max="37" width="6.125" style="1" hidden="1" customWidth="1"/>
    <col min="38" max="38" width="9.25390625" style="1" hidden="1" customWidth="1"/>
    <col min="39" max="39" width="9.75390625" style="1" hidden="1" customWidth="1"/>
    <col min="40" max="40" width="6.75390625" style="1" hidden="1" customWidth="1"/>
    <col min="41" max="41" width="7.875" style="1" hidden="1" customWidth="1"/>
    <col min="42" max="42" width="10.625" style="1" hidden="1" customWidth="1"/>
    <col min="43" max="43" width="8.00390625" style="1" hidden="1" customWidth="1"/>
    <col min="44" max="44" width="7.75390625" style="1" hidden="1" customWidth="1"/>
    <col min="45" max="45" width="10.625" style="1" hidden="1" customWidth="1"/>
    <col min="46" max="47" width="7.625" style="1" hidden="1" customWidth="1"/>
    <col min="48" max="48" width="10.625" style="1" hidden="1" customWidth="1"/>
    <col min="49" max="49" width="7.25390625" style="1" hidden="1" customWidth="1"/>
    <col min="50" max="50" width="7.625" style="1" hidden="1" customWidth="1"/>
    <col min="51" max="51" width="10.625" style="1" hidden="1" customWidth="1"/>
    <col min="52" max="52" width="6.875" style="1" hidden="1" customWidth="1"/>
    <col min="53" max="53" width="7.75390625" style="1" hidden="1" customWidth="1"/>
    <col min="54" max="54" width="10.625" style="1" hidden="1" customWidth="1"/>
    <col min="55" max="55" width="7.375" style="1" hidden="1" customWidth="1"/>
    <col min="56" max="56" width="7.75390625" style="1" hidden="1" customWidth="1"/>
    <col min="57" max="57" width="10.625" style="1" hidden="1" customWidth="1"/>
    <col min="58" max="58" width="6.00390625" style="1" hidden="1" customWidth="1"/>
    <col min="59" max="59" width="7.375" style="1" hidden="1" customWidth="1"/>
    <col min="60" max="60" width="10.625" style="1" hidden="1" customWidth="1"/>
    <col min="61" max="61" width="6.875" style="1" hidden="1" customWidth="1"/>
    <col min="62" max="62" width="8.875" style="1" hidden="1" customWidth="1"/>
    <col min="63" max="64" width="10.625" style="1" hidden="1" customWidth="1"/>
    <col min="65" max="65" width="8.00390625" style="1" hidden="1" customWidth="1"/>
    <col min="66" max="66" width="10.625" style="1" hidden="1" customWidth="1"/>
    <col min="67" max="67" width="7.875" style="1" hidden="1" customWidth="1"/>
    <col min="68" max="68" width="7.625" style="1" hidden="1" customWidth="1"/>
    <col min="69" max="69" width="0" style="1" hidden="1" customWidth="1"/>
    <col min="70" max="16384" width="10.625" style="1" customWidth="1"/>
  </cols>
  <sheetData>
    <row r="1" spans="2:32" ht="28.5" customHeight="1">
      <c r="B1" s="50"/>
      <c r="C1" s="156" t="s">
        <v>141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50"/>
      <c r="Q1" s="50"/>
      <c r="R1" s="50"/>
      <c r="S1" s="50"/>
      <c r="T1" s="50"/>
      <c r="U1" s="50"/>
      <c r="V1" s="50"/>
      <c r="W1" s="50"/>
      <c r="X1" s="51"/>
      <c r="Y1" s="51"/>
      <c r="Z1" s="51"/>
      <c r="AA1" s="51"/>
      <c r="AB1" s="51"/>
      <c r="AD1" s="164"/>
      <c r="AE1" s="164"/>
      <c r="AF1" s="164"/>
    </row>
    <row r="2" spans="1:27" ht="16.5" customHeight="1" thickBot="1">
      <c r="A2" s="3"/>
      <c r="B2" s="60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3"/>
      <c r="Q2" s="3"/>
      <c r="R2" s="3"/>
      <c r="S2" s="3"/>
      <c r="T2" s="3"/>
      <c r="U2" s="3"/>
      <c r="V2" s="3"/>
      <c r="W2" s="3"/>
      <c r="X2" s="166"/>
      <c r="Y2" s="166"/>
      <c r="Z2" s="166"/>
      <c r="AA2" s="166"/>
    </row>
    <row r="3" spans="1:69" s="44" customFormat="1" ht="12.75">
      <c r="A3" s="158"/>
      <c r="B3" s="160" t="s">
        <v>0</v>
      </c>
      <c r="C3" s="163" t="s">
        <v>139</v>
      </c>
      <c r="D3" s="163"/>
      <c r="E3" s="162" t="s">
        <v>138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73"/>
      <c r="W3" s="73"/>
      <c r="X3" s="73"/>
      <c r="Y3" s="73"/>
      <c r="Z3" s="73"/>
      <c r="AA3" s="73"/>
      <c r="AB3" s="73"/>
      <c r="AC3" s="73"/>
      <c r="AD3" s="165" t="s">
        <v>142</v>
      </c>
      <c r="AE3" s="165"/>
      <c r="AF3" s="165"/>
      <c r="AG3" s="165"/>
      <c r="AH3" s="165"/>
      <c r="AI3" s="165"/>
      <c r="AJ3" s="165"/>
      <c r="AK3" s="165"/>
      <c r="AL3" s="165"/>
      <c r="AM3" s="165"/>
      <c r="AN3" s="74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6"/>
    </row>
    <row r="4" spans="1:69" s="44" customFormat="1" ht="42.75" customHeight="1">
      <c r="A4" s="159"/>
      <c r="B4" s="161"/>
      <c r="C4" s="142" t="s">
        <v>1</v>
      </c>
      <c r="D4" s="142"/>
      <c r="E4" s="123" t="s">
        <v>147</v>
      </c>
      <c r="F4" s="123"/>
      <c r="G4" s="129" t="s">
        <v>144</v>
      </c>
      <c r="H4" s="123" t="s">
        <v>126</v>
      </c>
      <c r="I4" s="123"/>
      <c r="J4" s="129" t="s">
        <v>140</v>
      </c>
      <c r="K4" s="123" t="s">
        <v>115</v>
      </c>
      <c r="L4" s="123"/>
      <c r="M4" s="129" t="s">
        <v>2</v>
      </c>
      <c r="N4" s="129" t="s">
        <v>121</v>
      </c>
      <c r="O4" s="142" t="s">
        <v>120</v>
      </c>
      <c r="P4" s="142"/>
      <c r="Q4" s="129" t="s">
        <v>122</v>
      </c>
      <c r="R4" s="129" t="s">
        <v>123</v>
      </c>
      <c r="S4" s="129" t="s">
        <v>124</v>
      </c>
      <c r="T4" s="129" t="s">
        <v>3</v>
      </c>
      <c r="U4" s="123" t="s">
        <v>93</v>
      </c>
      <c r="V4" s="123"/>
      <c r="W4" s="129" t="s">
        <v>84</v>
      </c>
      <c r="X4" s="123" t="s">
        <v>95</v>
      </c>
      <c r="Y4" s="123"/>
      <c r="Z4" s="129" t="s">
        <v>94</v>
      </c>
      <c r="AA4" s="123" t="s">
        <v>96</v>
      </c>
      <c r="AB4" s="123"/>
      <c r="AC4" s="129" t="s">
        <v>3</v>
      </c>
      <c r="AD4" s="123" t="s">
        <v>145</v>
      </c>
      <c r="AE4" s="123"/>
      <c r="AF4" s="129" t="s">
        <v>143</v>
      </c>
      <c r="AG4" s="123" t="s">
        <v>101</v>
      </c>
      <c r="AH4" s="123"/>
      <c r="AI4" s="129" t="s">
        <v>102</v>
      </c>
      <c r="AJ4" s="123" t="s">
        <v>103</v>
      </c>
      <c r="AK4" s="123"/>
      <c r="AL4" s="129" t="s">
        <v>102</v>
      </c>
      <c r="AM4" s="123" t="s">
        <v>104</v>
      </c>
      <c r="AN4" s="123"/>
      <c r="AO4" s="129" t="s">
        <v>102</v>
      </c>
      <c r="AP4" s="123" t="s">
        <v>105</v>
      </c>
      <c r="AQ4" s="123"/>
      <c r="AR4" s="129" t="s">
        <v>102</v>
      </c>
      <c r="AS4" s="123" t="s">
        <v>106</v>
      </c>
      <c r="AT4" s="123"/>
      <c r="AU4" s="129" t="s">
        <v>102</v>
      </c>
      <c r="AV4" s="123" t="s">
        <v>107</v>
      </c>
      <c r="AW4" s="123"/>
      <c r="AX4" s="129" t="s">
        <v>102</v>
      </c>
      <c r="AY4" s="123" t="s">
        <v>108</v>
      </c>
      <c r="AZ4" s="123"/>
      <c r="BA4" s="129" t="s">
        <v>102</v>
      </c>
      <c r="BB4" s="123" t="s">
        <v>109</v>
      </c>
      <c r="BC4" s="123"/>
      <c r="BD4" s="129" t="s">
        <v>102</v>
      </c>
      <c r="BE4" s="123" t="s">
        <v>110</v>
      </c>
      <c r="BF4" s="123"/>
      <c r="BG4" s="129" t="s">
        <v>102</v>
      </c>
      <c r="BH4" s="123" t="s">
        <v>111</v>
      </c>
      <c r="BI4" s="123"/>
      <c r="BJ4" s="129" t="s">
        <v>102</v>
      </c>
      <c r="BK4" s="123" t="s">
        <v>112</v>
      </c>
      <c r="BL4" s="123"/>
      <c r="BM4" s="129" t="s">
        <v>102</v>
      </c>
      <c r="BN4" s="123" t="s">
        <v>113</v>
      </c>
      <c r="BO4" s="123"/>
      <c r="BP4" s="129" t="s">
        <v>102</v>
      </c>
      <c r="BQ4" s="122" t="s">
        <v>100</v>
      </c>
    </row>
    <row r="5" spans="1:69" s="44" customFormat="1" ht="12.75" customHeight="1">
      <c r="A5" s="159"/>
      <c r="B5" s="161"/>
      <c r="C5" s="142" t="s">
        <v>127</v>
      </c>
      <c r="D5" s="142"/>
      <c r="E5" s="142" t="s">
        <v>128</v>
      </c>
      <c r="F5" s="142"/>
      <c r="G5" s="129"/>
      <c r="H5" s="123"/>
      <c r="I5" s="123"/>
      <c r="J5" s="129"/>
      <c r="K5" s="123"/>
      <c r="L5" s="123"/>
      <c r="M5" s="129"/>
      <c r="N5" s="129"/>
      <c r="O5" s="142"/>
      <c r="P5" s="142"/>
      <c r="Q5" s="129"/>
      <c r="R5" s="129"/>
      <c r="S5" s="129"/>
      <c r="T5" s="129"/>
      <c r="U5" s="123" t="s">
        <v>4</v>
      </c>
      <c r="V5" s="123"/>
      <c r="W5" s="129"/>
      <c r="X5" s="123" t="s">
        <v>4</v>
      </c>
      <c r="Y5" s="123"/>
      <c r="Z5" s="129"/>
      <c r="AA5" s="123"/>
      <c r="AB5" s="123"/>
      <c r="AC5" s="129"/>
      <c r="AD5" s="142" t="s">
        <v>128</v>
      </c>
      <c r="AE5" s="142"/>
      <c r="AF5" s="129"/>
      <c r="AG5" s="123"/>
      <c r="AH5" s="123"/>
      <c r="AI5" s="129"/>
      <c r="AJ5" s="123"/>
      <c r="AK5" s="123"/>
      <c r="AL5" s="129"/>
      <c r="AM5" s="123" t="s">
        <v>4</v>
      </c>
      <c r="AN5" s="123"/>
      <c r="AO5" s="129"/>
      <c r="AP5" s="123"/>
      <c r="AQ5" s="123"/>
      <c r="AR5" s="129"/>
      <c r="AS5" s="123"/>
      <c r="AT5" s="123"/>
      <c r="AU5" s="129"/>
      <c r="AV5" s="123"/>
      <c r="AW5" s="123"/>
      <c r="AX5" s="129"/>
      <c r="AY5" s="123"/>
      <c r="AZ5" s="123"/>
      <c r="BA5" s="129"/>
      <c r="BB5" s="123"/>
      <c r="BC5" s="123"/>
      <c r="BD5" s="129"/>
      <c r="BE5" s="123"/>
      <c r="BF5" s="123"/>
      <c r="BG5" s="129"/>
      <c r="BH5" s="123"/>
      <c r="BI5" s="123"/>
      <c r="BJ5" s="129"/>
      <c r="BK5" s="123"/>
      <c r="BL5" s="123"/>
      <c r="BM5" s="129"/>
      <c r="BN5" s="123"/>
      <c r="BO5" s="123"/>
      <c r="BP5" s="129"/>
      <c r="BQ5" s="122"/>
    </row>
    <row r="6" spans="1:69" s="44" customFormat="1" ht="43.5" customHeight="1">
      <c r="A6" s="159"/>
      <c r="B6" s="161"/>
      <c r="C6" s="142"/>
      <c r="D6" s="142"/>
      <c r="E6" s="142"/>
      <c r="F6" s="142"/>
      <c r="G6" s="143" t="s">
        <v>5</v>
      </c>
      <c r="H6" s="130"/>
      <c r="I6" s="130"/>
      <c r="J6" s="143" t="s">
        <v>5</v>
      </c>
      <c r="K6" s="130"/>
      <c r="L6" s="130"/>
      <c r="M6" s="143" t="s">
        <v>5</v>
      </c>
      <c r="N6" s="129"/>
      <c r="O6" s="142"/>
      <c r="P6" s="142"/>
      <c r="Q6" s="143" t="s">
        <v>5</v>
      </c>
      <c r="R6" s="143" t="s">
        <v>5</v>
      </c>
      <c r="S6" s="143" t="s">
        <v>5</v>
      </c>
      <c r="T6" s="129"/>
      <c r="U6" s="130" t="s">
        <v>6</v>
      </c>
      <c r="V6" s="130"/>
      <c r="W6" s="129"/>
      <c r="X6" s="130" t="s">
        <v>6</v>
      </c>
      <c r="Y6" s="130"/>
      <c r="Z6" s="129"/>
      <c r="AA6" s="130" t="s">
        <v>5</v>
      </c>
      <c r="AB6" s="130" t="s">
        <v>7</v>
      </c>
      <c r="AC6" s="129"/>
      <c r="AD6" s="142"/>
      <c r="AE6" s="142"/>
      <c r="AF6" s="143" t="s">
        <v>5</v>
      </c>
      <c r="AG6" s="130"/>
      <c r="AH6" s="130"/>
      <c r="AI6" s="129"/>
      <c r="AJ6" s="130"/>
      <c r="AK6" s="130"/>
      <c r="AL6" s="129"/>
      <c r="AM6" s="130" t="s">
        <v>6</v>
      </c>
      <c r="AN6" s="130"/>
      <c r="AO6" s="129"/>
      <c r="AP6" s="130"/>
      <c r="AQ6" s="130"/>
      <c r="AR6" s="129"/>
      <c r="AS6" s="130"/>
      <c r="AT6" s="130"/>
      <c r="AU6" s="129"/>
      <c r="AV6" s="130"/>
      <c r="AW6" s="130"/>
      <c r="AX6" s="129"/>
      <c r="AY6" s="130"/>
      <c r="AZ6" s="130"/>
      <c r="BA6" s="129"/>
      <c r="BB6" s="130"/>
      <c r="BC6" s="130"/>
      <c r="BD6" s="129"/>
      <c r="BE6" s="130"/>
      <c r="BF6" s="130"/>
      <c r="BG6" s="129"/>
      <c r="BH6" s="130"/>
      <c r="BI6" s="130"/>
      <c r="BJ6" s="129"/>
      <c r="BK6" s="130"/>
      <c r="BL6" s="130"/>
      <c r="BM6" s="129"/>
      <c r="BN6" s="130"/>
      <c r="BO6" s="130"/>
      <c r="BP6" s="129"/>
      <c r="BQ6" s="122"/>
    </row>
    <row r="7" spans="1:69" ht="12.75">
      <c r="A7" s="77" t="s">
        <v>8</v>
      </c>
      <c r="B7" s="4" t="s">
        <v>9</v>
      </c>
      <c r="C7" s="124"/>
      <c r="D7" s="124"/>
      <c r="E7" s="124"/>
      <c r="F7" s="124"/>
      <c r="G7" s="47"/>
      <c r="H7" s="124"/>
      <c r="I7" s="124"/>
      <c r="J7" s="61"/>
      <c r="K7" s="124"/>
      <c r="L7" s="124"/>
      <c r="M7" s="61"/>
      <c r="N7" s="62"/>
      <c r="O7" s="124"/>
      <c r="P7" s="124"/>
      <c r="Q7" s="107"/>
      <c r="R7" s="107"/>
      <c r="S7" s="107"/>
      <c r="T7" s="47"/>
      <c r="U7" s="124"/>
      <c r="V7" s="124"/>
      <c r="W7" s="45"/>
      <c r="X7" s="124"/>
      <c r="Y7" s="124"/>
      <c r="Z7" s="45"/>
      <c r="AA7" s="124"/>
      <c r="AB7" s="124"/>
      <c r="AC7" s="49"/>
      <c r="AD7" s="124"/>
      <c r="AE7" s="124"/>
      <c r="AF7" s="47"/>
      <c r="AG7" s="124"/>
      <c r="AH7" s="124"/>
      <c r="AI7" s="61"/>
      <c r="AJ7" s="124"/>
      <c r="AK7" s="124"/>
      <c r="AL7" s="47"/>
      <c r="AM7" s="124"/>
      <c r="AN7" s="124"/>
      <c r="AO7" s="57"/>
      <c r="AP7" s="124"/>
      <c r="AQ7" s="124"/>
      <c r="AR7" s="47"/>
      <c r="AS7" s="124"/>
      <c r="AT7" s="124"/>
      <c r="AU7" s="47"/>
      <c r="AV7" s="124"/>
      <c r="AW7" s="124"/>
      <c r="AX7" s="47"/>
      <c r="AY7" s="124"/>
      <c r="AZ7" s="124"/>
      <c r="BA7" s="47"/>
      <c r="BB7" s="124"/>
      <c r="BC7" s="124"/>
      <c r="BD7" s="47"/>
      <c r="BE7" s="124"/>
      <c r="BF7" s="124"/>
      <c r="BG7" s="47"/>
      <c r="BH7" s="124"/>
      <c r="BI7" s="124"/>
      <c r="BJ7" s="47"/>
      <c r="BK7" s="124"/>
      <c r="BL7" s="124"/>
      <c r="BM7" s="47"/>
      <c r="BN7" s="124"/>
      <c r="BO7" s="124"/>
      <c r="BP7" s="47"/>
      <c r="BQ7" s="78"/>
    </row>
    <row r="8" spans="1:69" s="7" customFormat="1" ht="13.5">
      <c r="A8" s="79" t="s">
        <v>10</v>
      </c>
      <c r="B8" s="5" t="s">
        <v>11</v>
      </c>
      <c r="C8" s="144">
        <f>C9</f>
        <v>1348.65</v>
      </c>
      <c r="D8" s="144"/>
      <c r="E8" s="144">
        <f>E9+E25+E15</f>
        <v>588.041</v>
      </c>
      <c r="F8" s="144"/>
      <c r="G8" s="53">
        <f>E8/C8</f>
        <v>0.4360219478737997</v>
      </c>
      <c r="H8" s="131">
        <f>H9+H25</f>
        <v>1216.6</v>
      </c>
      <c r="I8" s="131"/>
      <c r="J8" s="61">
        <f>H8/C8</f>
        <v>0.9020872724576428</v>
      </c>
      <c r="K8" s="131"/>
      <c r="L8" s="131"/>
      <c r="M8" s="61"/>
      <c r="N8" s="62"/>
      <c r="O8" s="131"/>
      <c r="P8" s="131"/>
      <c r="Q8" s="107"/>
      <c r="R8" s="107"/>
      <c r="S8" s="107"/>
      <c r="T8" s="53"/>
      <c r="U8" s="131"/>
      <c r="V8" s="131"/>
      <c r="W8" s="45"/>
      <c r="X8" s="131"/>
      <c r="Y8" s="131"/>
      <c r="Z8" s="45"/>
      <c r="AA8" s="131"/>
      <c r="AB8" s="131"/>
      <c r="AC8" s="48"/>
      <c r="AD8" s="144">
        <f>AD9+AD25</f>
        <v>1272.9</v>
      </c>
      <c r="AE8" s="144"/>
      <c r="AF8" s="47">
        <f>AD8/H8</f>
        <v>1.0462765083018248</v>
      </c>
      <c r="AG8" s="131"/>
      <c r="AH8" s="131"/>
      <c r="AI8" s="61"/>
      <c r="AJ8" s="131"/>
      <c r="AK8" s="131"/>
      <c r="AL8" s="53"/>
      <c r="AM8" s="131"/>
      <c r="AN8" s="131"/>
      <c r="AO8" s="55"/>
      <c r="AP8" s="131"/>
      <c r="AQ8" s="131"/>
      <c r="AR8" s="53"/>
      <c r="AS8" s="131"/>
      <c r="AT8" s="131"/>
      <c r="AU8" s="53"/>
      <c r="AV8" s="131"/>
      <c r="AW8" s="131"/>
      <c r="AX8" s="53"/>
      <c r="AY8" s="131"/>
      <c r="AZ8" s="131"/>
      <c r="BA8" s="53"/>
      <c r="BB8" s="131"/>
      <c r="BC8" s="131"/>
      <c r="BD8" s="53"/>
      <c r="BE8" s="131"/>
      <c r="BF8" s="131"/>
      <c r="BG8" s="53"/>
      <c r="BH8" s="131"/>
      <c r="BI8" s="131"/>
      <c r="BJ8" s="53"/>
      <c r="BK8" s="131"/>
      <c r="BL8" s="131"/>
      <c r="BM8" s="53"/>
      <c r="BN8" s="131"/>
      <c r="BO8" s="131"/>
      <c r="BP8" s="53"/>
      <c r="BQ8" s="78"/>
    </row>
    <row r="9" spans="1:69" ht="12.75">
      <c r="A9" s="80" t="s">
        <v>12</v>
      </c>
      <c r="B9" s="11" t="s">
        <v>13</v>
      </c>
      <c r="C9" s="119">
        <f>C11+C13+C14+C15+C16+C17+C18+C12+C19</f>
        <v>1348.65</v>
      </c>
      <c r="D9" s="119"/>
      <c r="E9" s="119">
        <f>E11+E13+E14+E17+E20+E16+E18+E12+E19</f>
        <v>588.041</v>
      </c>
      <c r="F9" s="119"/>
      <c r="G9" s="54">
        <f>E9/C9</f>
        <v>0.4360219478737997</v>
      </c>
      <c r="H9" s="120">
        <f>H11+H13+H14+H15+H16+H17+H18+H20+H19+H12</f>
        <v>1216.6</v>
      </c>
      <c r="I9" s="120"/>
      <c r="J9" s="63">
        <f>H9/C9</f>
        <v>0.9020872724576428</v>
      </c>
      <c r="K9" s="120"/>
      <c r="L9" s="120"/>
      <c r="M9" s="63"/>
      <c r="N9" s="64"/>
      <c r="O9" s="120"/>
      <c r="P9" s="120"/>
      <c r="Q9" s="107"/>
      <c r="R9" s="107"/>
      <c r="S9" s="107"/>
      <c r="T9" s="54"/>
      <c r="U9" s="120"/>
      <c r="V9" s="120"/>
      <c r="W9" s="46"/>
      <c r="X9" s="120"/>
      <c r="Y9" s="120"/>
      <c r="Z9" s="45"/>
      <c r="AA9" s="120"/>
      <c r="AB9" s="120"/>
      <c r="AC9" s="48"/>
      <c r="AD9" s="119">
        <f>AD11+AD13+AD14+AD17+AD15+AD16+AD18+AD20+AD19+AD12</f>
        <v>1272.9</v>
      </c>
      <c r="AE9" s="119"/>
      <c r="AF9" s="47">
        <f>AD9/H9</f>
        <v>1.0462765083018248</v>
      </c>
      <c r="AG9" s="120"/>
      <c r="AH9" s="120"/>
      <c r="AI9" s="63"/>
      <c r="AJ9" s="120"/>
      <c r="AK9" s="120"/>
      <c r="AL9" s="54"/>
      <c r="AM9" s="120"/>
      <c r="AN9" s="120"/>
      <c r="AO9" s="57"/>
      <c r="AP9" s="120"/>
      <c r="AQ9" s="120"/>
      <c r="AR9" s="54"/>
      <c r="AS9" s="120"/>
      <c r="AT9" s="120"/>
      <c r="AU9" s="54"/>
      <c r="AV9" s="120"/>
      <c r="AW9" s="120"/>
      <c r="AX9" s="54"/>
      <c r="AY9" s="120"/>
      <c r="AZ9" s="120"/>
      <c r="BA9" s="54"/>
      <c r="BB9" s="120"/>
      <c r="BC9" s="120"/>
      <c r="BD9" s="54"/>
      <c r="BE9" s="120"/>
      <c r="BF9" s="120"/>
      <c r="BG9" s="54"/>
      <c r="BH9" s="120"/>
      <c r="BI9" s="120"/>
      <c r="BJ9" s="54"/>
      <c r="BK9" s="120"/>
      <c r="BL9" s="120"/>
      <c r="BM9" s="54"/>
      <c r="BN9" s="120"/>
      <c r="BO9" s="120"/>
      <c r="BP9" s="54"/>
      <c r="BQ9" s="78"/>
    </row>
    <row r="10" spans="1:69" ht="12.75">
      <c r="A10" s="80"/>
      <c r="B10" s="8" t="s">
        <v>14</v>
      </c>
      <c r="C10" s="119"/>
      <c r="D10" s="119"/>
      <c r="E10" s="145"/>
      <c r="F10" s="145"/>
      <c r="G10" s="9"/>
      <c r="H10" s="121"/>
      <c r="I10" s="121"/>
      <c r="J10" s="63"/>
      <c r="K10" s="121"/>
      <c r="L10" s="121"/>
      <c r="M10" s="63"/>
      <c r="N10" s="64"/>
      <c r="O10" s="121"/>
      <c r="P10" s="121"/>
      <c r="Q10" s="107"/>
      <c r="R10" s="107"/>
      <c r="S10" s="107"/>
      <c r="T10" s="9"/>
      <c r="U10" s="121"/>
      <c r="V10" s="121"/>
      <c r="W10" s="46"/>
      <c r="X10" s="121"/>
      <c r="Y10" s="121"/>
      <c r="Z10" s="46"/>
      <c r="AA10" s="121"/>
      <c r="AB10" s="121"/>
      <c r="AC10" s="48"/>
      <c r="AD10" s="119"/>
      <c r="AE10" s="119"/>
      <c r="AF10" s="47"/>
      <c r="AG10" s="121"/>
      <c r="AH10" s="121"/>
      <c r="AI10" s="63"/>
      <c r="AJ10" s="121"/>
      <c r="AK10" s="121"/>
      <c r="AL10" s="9"/>
      <c r="AM10" s="121"/>
      <c r="AN10" s="121"/>
      <c r="AO10" s="57"/>
      <c r="AP10" s="121"/>
      <c r="AQ10" s="121"/>
      <c r="AR10" s="9"/>
      <c r="AS10" s="121"/>
      <c r="AT10" s="121"/>
      <c r="AU10" s="9"/>
      <c r="AV10" s="121"/>
      <c r="AW10" s="121"/>
      <c r="AX10" s="9"/>
      <c r="AY10" s="121"/>
      <c r="AZ10" s="121"/>
      <c r="BA10" s="9"/>
      <c r="BB10" s="121"/>
      <c r="BC10" s="121"/>
      <c r="BD10" s="9"/>
      <c r="BE10" s="121"/>
      <c r="BF10" s="121"/>
      <c r="BG10" s="9"/>
      <c r="BH10" s="121"/>
      <c r="BI10" s="121"/>
      <c r="BJ10" s="9"/>
      <c r="BK10" s="121"/>
      <c r="BL10" s="121"/>
      <c r="BM10" s="9"/>
      <c r="BN10" s="121"/>
      <c r="BO10" s="121"/>
      <c r="BP10" s="9"/>
      <c r="BQ10" s="78"/>
    </row>
    <row r="11" spans="1:69" ht="12.75">
      <c r="A11" s="81" t="s">
        <v>15</v>
      </c>
      <c r="B11" s="10" t="s">
        <v>17</v>
      </c>
      <c r="C11" s="138">
        <v>122.6</v>
      </c>
      <c r="D11" s="138"/>
      <c r="E11" s="138">
        <v>92.948</v>
      </c>
      <c r="F11" s="138"/>
      <c r="G11" s="54">
        <f>E11/C11</f>
        <v>0.7581402936378466</v>
      </c>
      <c r="H11" s="119">
        <v>120.1</v>
      </c>
      <c r="I11" s="119"/>
      <c r="J11" s="63">
        <f>H11/C11</f>
        <v>0.9796084828711256</v>
      </c>
      <c r="K11" s="119"/>
      <c r="L11" s="119"/>
      <c r="M11" s="63"/>
      <c r="N11" s="64"/>
      <c r="O11" s="119"/>
      <c r="P11" s="119"/>
      <c r="Q11" s="107"/>
      <c r="R11" s="107"/>
      <c r="S11" s="107"/>
      <c r="T11" s="54"/>
      <c r="U11" s="119"/>
      <c r="V11" s="119"/>
      <c r="W11" s="46"/>
      <c r="X11" s="119"/>
      <c r="Y11" s="119"/>
      <c r="Z11" s="45"/>
      <c r="AA11" s="119"/>
      <c r="AB11" s="119"/>
      <c r="AC11" s="48"/>
      <c r="AD11" s="119">
        <v>125.3</v>
      </c>
      <c r="AE11" s="119"/>
      <c r="AF11" s="47">
        <f>AD11/H11</f>
        <v>1.0432972522897586</v>
      </c>
      <c r="AG11" s="119"/>
      <c r="AH11" s="119"/>
      <c r="AI11" s="63"/>
      <c r="AJ11" s="119"/>
      <c r="AK11" s="119"/>
      <c r="AL11" s="54"/>
      <c r="AM11" s="119"/>
      <c r="AN11" s="119"/>
      <c r="AO11" s="57"/>
      <c r="AP11" s="119"/>
      <c r="AQ11" s="119"/>
      <c r="AR11" s="54"/>
      <c r="AS11" s="119"/>
      <c r="AT11" s="119"/>
      <c r="AU11" s="54"/>
      <c r="AV11" s="119"/>
      <c r="AW11" s="119"/>
      <c r="AX11" s="54"/>
      <c r="AY11" s="119"/>
      <c r="AZ11" s="119"/>
      <c r="BA11" s="54"/>
      <c r="BB11" s="119"/>
      <c r="BC11" s="119"/>
      <c r="BD11" s="54"/>
      <c r="BE11" s="119"/>
      <c r="BF11" s="119"/>
      <c r="BG11" s="54"/>
      <c r="BH11" s="119"/>
      <c r="BI11" s="119"/>
      <c r="BJ11" s="54"/>
      <c r="BK11" s="119"/>
      <c r="BL11" s="119"/>
      <c r="BM11" s="54"/>
      <c r="BN11" s="119"/>
      <c r="BO11" s="119"/>
      <c r="BP11" s="54"/>
      <c r="BQ11" s="78"/>
    </row>
    <row r="12" spans="1:69" ht="12.75">
      <c r="A12" s="81" t="s">
        <v>16</v>
      </c>
      <c r="B12" s="59" t="s">
        <v>146</v>
      </c>
      <c r="C12" s="138">
        <v>7.454</v>
      </c>
      <c r="D12" s="138"/>
      <c r="E12" s="138">
        <v>12.884</v>
      </c>
      <c r="F12" s="138"/>
      <c r="G12" s="54"/>
      <c r="H12" s="119">
        <v>7.5</v>
      </c>
      <c r="I12" s="119"/>
      <c r="J12" s="63"/>
      <c r="K12" s="119"/>
      <c r="L12" s="119"/>
      <c r="M12" s="63"/>
      <c r="N12" s="64"/>
      <c r="O12" s="119"/>
      <c r="P12" s="119"/>
      <c r="Q12" s="107"/>
      <c r="R12" s="107"/>
      <c r="S12" s="107"/>
      <c r="T12" s="54"/>
      <c r="U12" s="119"/>
      <c r="V12" s="119"/>
      <c r="W12" s="46"/>
      <c r="X12" s="119"/>
      <c r="Y12" s="119"/>
      <c r="Z12" s="45"/>
      <c r="AA12" s="119"/>
      <c r="AB12" s="119"/>
      <c r="AC12" s="48"/>
      <c r="AD12" s="119">
        <v>12</v>
      </c>
      <c r="AE12" s="119"/>
      <c r="AF12" s="47"/>
      <c r="AG12" s="119"/>
      <c r="AH12" s="119"/>
      <c r="AI12" s="63"/>
      <c r="AJ12" s="119"/>
      <c r="AK12" s="119"/>
      <c r="AL12" s="54"/>
      <c r="AM12" s="119"/>
      <c r="AN12" s="119"/>
      <c r="AO12" s="57"/>
      <c r="AP12" s="119"/>
      <c r="AQ12" s="119"/>
      <c r="AR12" s="54"/>
      <c r="AS12" s="119"/>
      <c r="AT12" s="119"/>
      <c r="AU12" s="54"/>
      <c r="AV12" s="119"/>
      <c r="AW12" s="119"/>
      <c r="AX12" s="54"/>
      <c r="AY12" s="119"/>
      <c r="AZ12" s="119"/>
      <c r="BA12" s="54"/>
      <c r="BB12" s="119"/>
      <c r="BC12" s="119"/>
      <c r="BD12" s="54"/>
      <c r="BE12" s="119"/>
      <c r="BF12" s="119"/>
      <c r="BG12" s="54"/>
      <c r="BH12" s="119"/>
      <c r="BI12" s="119"/>
      <c r="BJ12" s="54"/>
      <c r="BK12" s="119"/>
      <c r="BL12" s="119"/>
      <c r="BM12" s="54"/>
      <c r="BN12" s="119"/>
      <c r="BO12" s="119"/>
      <c r="BP12" s="54"/>
      <c r="BQ12" s="78"/>
    </row>
    <row r="13" spans="1:69" ht="12.75">
      <c r="A13" s="81" t="s">
        <v>18</v>
      </c>
      <c r="B13" s="59" t="s">
        <v>98</v>
      </c>
      <c r="C13" s="138">
        <v>42.615</v>
      </c>
      <c r="D13" s="138"/>
      <c r="E13" s="138">
        <v>4.097</v>
      </c>
      <c r="F13" s="138"/>
      <c r="G13" s="54">
        <f>E13/C13</f>
        <v>0.09613985685791389</v>
      </c>
      <c r="H13" s="119">
        <v>36.8</v>
      </c>
      <c r="I13" s="119"/>
      <c r="J13" s="63">
        <f>H13/C13</f>
        <v>0.8635456998709373</v>
      </c>
      <c r="K13" s="119"/>
      <c r="L13" s="119"/>
      <c r="M13" s="63"/>
      <c r="N13" s="64"/>
      <c r="O13" s="119"/>
      <c r="P13" s="119"/>
      <c r="Q13" s="107"/>
      <c r="R13" s="107"/>
      <c r="S13" s="107"/>
      <c r="T13" s="54"/>
      <c r="U13" s="119"/>
      <c r="V13" s="119"/>
      <c r="W13" s="46"/>
      <c r="X13" s="119"/>
      <c r="Y13" s="119"/>
      <c r="Z13" s="45"/>
      <c r="AA13" s="119"/>
      <c r="AB13" s="119"/>
      <c r="AC13" s="48"/>
      <c r="AD13" s="119">
        <v>38.6</v>
      </c>
      <c r="AE13" s="119"/>
      <c r="AF13" s="47">
        <f>AD13/H13</f>
        <v>1.048913043478261</v>
      </c>
      <c r="AG13" s="119"/>
      <c r="AH13" s="119"/>
      <c r="AI13" s="63"/>
      <c r="AJ13" s="119"/>
      <c r="AK13" s="119"/>
      <c r="AL13" s="54"/>
      <c r="AM13" s="119"/>
      <c r="AN13" s="119"/>
      <c r="AO13" s="57"/>
      <c r="AP13" s="119"/>
      <c r="AQ13" s="119"/>
      <c r="AR13" s="54"/>
      <c r="AS13" s="119"/>
      <c r="AT13" s="119"/>
      <c r="AU13" s="54"/>
      <c r="AV13" s="119"/>
      <c r="AW13" s="119"/>
      <c r="AX13" s="54"/>
      <c r="AY13" s="119"/>
      <c r="AZ13" s="119"/>
      <c r="BA13" s="54"/>
      <c r="BB13" s="119"/>
      <c r="BC13" s="119"/>
      <c r="BD13" s="54"/>
      <c r="BE13" s="119"/>
      <c r="BF13" s="119"/>
      <c r="BG13" s="54"/>
      <c r="BH13" s="119"/>
      <c r="BI13" s="119"/>
      <c r="BJ13" s="54"/>
      <c r="BK13" s="119"/>
      <c r="BL13" s="119"/>
      <c r="BM13" s="54"/>
      <c r="BN13" s="119"/>
      <c r="BO13" s="119"/>
      <c r="BP13" s="54"/>
      <c r="BQ13" s="78"/>
    </row>
    <row r="14" spans="1:69" ht="12.75">
      <c r="A14" s="81" t="s">
        <v>19</v>
      </c>
      <c r="B14" s="10" t="s">
        <v>97</v>
      </c>
      <c r="C14" s="138">
        <v>988.687</v>
      </c>
      <c r="D14" s="138"/>
      <c r="E14" s="138">
        <v>361.622</v>
      </c>
      <c r="F14" s="138"/>
      <c r="G14" s="54">
        <f>E14/C14</f>
        <v>0.36575984108216253</v>
      </c>
      <c r="H14" s="119">
        <v>865.2</v>
      </c>
      <c r="I14" s="119"/>
      <c r="J14" s="63">
        <f>H14/C14</f>
        <v>0.8751000063720875</v>
      </c>
      <c r="K14" s="119"/>
      <c r="L14" s="119"/>
      <c r="M14" s="63"/>
      <c r="N14" s="64"/>
      <c r="O14" s="119"/>
      <c r="P14" s="119"/>
      <c r="Q14" s="107"/>
      <c r="R14" s="107"/>
      <c r="S14" s="107"/>
      <c r="T14" s="54"/>
      <c r="U14" s="119"/>
      <c r="V14" s="119"/>
      <c r="W14" s="46"/>
      <c r="X14" s="119"/>
      <c r="Y14" s="119"/>
      <c r="Z14" s="45"/>
      <c r="AA14" s="119"/>
      <c r="AB14" s="119"/>
      <c r="AC14" s="48"/>
      <c r="AD14" s="119">
        <v>900</v>
      </c>
      <c r="AE14" s="119"/>
      <c r="AF14" s="47">
        <f>AD14/H14</f>
        <v>1.0402219140083218</v>
      </c>
      <c r="AG14" s="119"/>
      <c r="AH14" s="119"/>
      <c r="AI14" s="63"/>
      <c r="AJ14" s="119"/>
      <c r="AK14" s="119"/>
      <c r="AL14" s="54"/>
      <c r="AM14" s="119"/>
      <c r="AN14" s="119"/>
      <c r="AO14" s="57"/>
      <c r="AP14" s="119"/>
      <c r="AQ14" s="119"/>
      <c r="AR14" s="54"/>
      <c r="AS14" s="119"/>
      <c r="AT14" s="119"/>
      <c r="AU14" s="54"/>
      <c r="AV14" s="119"/>
      <c r="AW14" s="119"/>
      <c r="AX14" s="54"/>
      <c r="AY14" s="119"/>
      <c r="AZ14" s="119"/>
      <c r="BA14" s="54"/>
      <c r="BB14" s="119"/>
      <c r="BC14" s="119"/>
      <c r="BD14" s="54"/>
      <c r="BE14" s="119"/>
      <c r="BF14" s="119"/>
      <c r="BG14" s="54"/>
      <c r="BH14" s="119"/>
      <c r="BI14" s="119"/>
      <c r="BJ14" s="54"/>
      <c r="BK14" s="119"/>
      <c r="BL14" s="119"/>
      <c r="BM14" s="54"/>
      <c r="BN14" s="119"/>
      <c r="BO14" s="119"/>
      <c r="BP14" s="54"/>
      <c r="BQ14" s="78"/>
    </row>
    <row r="15" spans="1:69" ht="12.75">
      <c r="A15" s="81" t="s">
        <v>20</v>
      </c>
      <c r="B15" s="10" t="s">
        <v>135</v>
      </c>
      <c r="C15" s="139"/>
      <c r="D15" s="139"/>
      <c r="E15" s="119"/>
      <c r="F15" s="119"/>
      <c r="G15" s="54"/>
      <c r="H15" s="119">
        <v>0</v>
      </c>
      <c r="I15" s="119"/>
      <c r="J15" s="63"/>
      <c r="K15" s="119"/>
      <c r="L15" s="119"/>
      <c r="M15" s="63"/>
      <c r="N15" s="64"/>
      <c r="O15" s="119"/>
      <c r="P15" s="119"/>
      <c r="Q15" s="107"/>
      <c r="R15" s="107"/>
      <c r="S15" s="107"/>
      <c r="T15" s="54"/>
      <c r="U15" s="119"/>
      <c r="V15" s="119"/>
      <c r="W15" s="46"/>
      <c r="X15" s="119"/>
      <c r="Y15" s="119"/>
      <c r="Z15" s="45"/>
      <c r="AA15" s="119"/>
      <c r="AB15" s="119"/>
      <c r="AC15" s="48"/>
      <c r="AD15" s="119"/>
      <c r="AE15" s="119"/>
      <c r="AF15" s="47"/>
      <c r="AG15" s="119"/>
      <c r="AH15" s="119"/>
      <c r="AI15" s="63"/>
      <c r="AJ15" s="119"/>
      <c r="AK15" s="119"/>
      <c r="AL15" s="54"/>
      <c r="AM15" s="119"/>
      <c r="AN15" s="119"/>
      <c r="AO15" s="57"/>
      <c r="AP15" s="119"/>
      <c r="AQ15" s="119"/>
      <c r="AR15" s="54"/>
      <c r="AS15" s="119"/>
      <c r="AT15" s="119"/>
      <c r="AU15" s="54"/>
      <c r="AV15" s="119"/>
      <c r="AW15" s="119"/>
      <c r="AX15" s="54"/>
      <c r="AY15" s="119"/>
      <c r="AZ15" s="119"/>
      <c r="BA15" s="54"/>
      <c r="BB15" s="119"/>
      <c r="BC15" s="119"/>
      <c r="BD15" s="54"/>
      <c r="BE15" s="119"/>
      <c r="BF15" s="119"/>
      <c r="BG15" s="54"/>
      <c r="BH15" s="119"/>
      <c r="BI15" s="119"/>
      <c r="BJ15" s="54"/>
      <c r="BK15" s="119"/>
      <c r="BL15" s="119"/>
      <c r="BM15" s="54"/>
      <c r="BN15" s="119"/>
      <c r="BO15" s="119"/>
      <c r="BP15" s="54"/>
      <c r="BQ15" s="78"/>
    </row>
    <row r="16" spans="1:69" ht="12.75">
      <c r="A16" s="81" t="s">
        <v>129</v>
      </c>
      <c r="B16" s="111" t="s">
        <v>130</v>
      </c>
      <c r="C16" s="117">
        <v>117.019</v>
      </c>
      <c r="D16" s="112"/>
      <c r="E16" s="148">
        <v>45.37</v>
      </c>
      <c r="F16" s="149"/>
      <c r="G16" s="54">
        <f>E16/C16</f>
        <v>0.38771481554277504</v>
      </c>
      <c r="H16" s="118">
        <v>117</v>
      </c>
      <c r="I16" s="48"/>
      <c r="J16" s="63">
        <f>H16/C16</f>
        <v>0.9998376332048641</v>
      </c>
      <c r="K16" s="48"/>
      <c r="L16" s="48"/>
      <c r="M16" s="63"/>
      <c r="N16" s="64"/>
      <c r="O16" s="48"/>
      <c r="P16" s="48"/>
      <c r="Q16" s="107"/>
      <c r="R16" s="107"/>
      <c r="S16" s="107"/>
      <c r="T16" s="54"/>
      <c r="U16" s="48"/>
      <c r="V16" s="48"/>
      <c r="W16" s="46"/>
      <c r="X16" s="48"/>
      <c r="Y16" s="48"/>
      <c r="Z16" s="45"/>
      <c r="AA16" s="48"/>
      <c r="AB16" s="48"/>
      <c r="AC16" s="48"/>
      <c r="AD16" s="48">
        <v>117</v>
      </c>
      <c r="AE16" s="48"/>
      <c r="AF16" s="47">
        <f>AD16/H16</f>
        <v>1</v>
      </c>
      <c r="AG16" s="48"/>
      <c r="AH16" s="48"/>
      <c r="AI16" s="63"/>
      <c r="AJ16" s="48"/>
      <c r="AK16" s="48"/>
      <c r="AL16" s="54"/>
      <c r="AM16" s="48"/>
      <c r="AN16" s="48"/>
      <c r="AO16" s="57"/>
      <c r="AP16" s="48"/>
      <c r="AQ16" s="48"/>
      <c r="AR16" s="54"/>
      <c r="AS16" s="48"/>
      <c r="AT16" s="48"/>
      <c r="AU16" s="54"/>
      <c r="AV16" s="48"/>
      <c r="AW16" s="48"/>
      <c r="AX16" s="54"/>
      <c r="AY16" s="48"/>
      <c r="AZ16" s="48"/>
      <c r="BA16" s="54"/>
      <c r="BB16" s="48"/>
      <c r="BC16" s="48"/>
      <c r="BD16" s="54"/>
      <c r="BE16" s="48"/>
      <c r="BF16" s="48"/>
      <c r="BG16" s="54"/>
      <c r="BH16" s="48"/>
      <c r="BI16" s="48"/>
      <c r="BJ16" s="54"/>
      <c r="BK16" s="48"/>
      <c r="BL16" s="48"/>
      <c r="BM16" s="54"/>
      <c r="BN16" s="48"/>
      <c r="BO16" s="48"/>
      <c r="BP16" s="54"/>
      <c r="BQ16" s="78"/>
    </row>
    <row r="17" spans="1:69" ht="12.75">
      <c r="A17" s="81" t="s">
        <v>131</v>
      </c>
      <c r="B17" s="10" t="s">
        <v>132</v>
      </c>
      <c r="C17" s="140"/>
      <c r="D17" s="141"/>
      <c r="E17" s="150"/>
      <c r="F17" s="151"/>
      <c r="G17" s="54" t="e">
        <f>E17/C17</f>
        <v>#DIV/0!</v>
      </c>
      <c r="H17" s="118">
        <v>0</v>
      </c>
      <c r="I17" s="48"/>
      <c r="J17" s="63" t="e">
        <f>H17/C17</f>
        <v>#DIV/0!</v>
      </c>
      <c r="K17" s="48"/>
      <c r="L17" s="48"/>
      <c r="M17" s="63"/>
      <c r="N17" s="64"/>
      <c r="O17" s="48"/>
      <c r="P17" s="48"/>
      <c r="Q17" s="107"/>
      <c r="R17" s="107"/>
      <c r="S17" s="107"/>
      <c r="T17" s="54"/>
      <c r="U17" s="48"/>
      <c r="V17" s="48"/>
      <c r="W17" s="46"/>
      <c r="X17" s="48"/>
      <c r="Y17" s="48"/>
      <c r="Z17" s="45"/>
      <c r="AA17" s="48"/>
      <c r="AB17" s="48"/>
      <c r="AC17" s="48"/>
      <c r="AD17" s="48"/>
      <c r="AE17" s="48"/>
      <c r="AF17" s="47" t="e">
        <f>AD17/H17</f>
        <v>#DIV/0!</v>
      </c>
      <c r="AG17" s="48"/>
      <c r="AH17" s="48"/>
      <c r="AI17" s="63"/>
      <c r="AJ17" s="48"/>
      <c r="AK17" s="48"/>
      <c r="AL17" s="54"/>
      <c r="AM17" s="48"/>
      <c r="AN17" s="48"/>
      <c r="AO17" s="57"/>
      <c r="AP17" s="48"/>
      <c r="AQ17" s="48"/>
      <c r="AR17" s="54"/>
      <c r="AS17" s="48"/>
      <c r="AT17" s="48"/>
      <c r="AU17" s="54"/>
      <c r="AV17" s="48"/>
      <c r="AW17" s="48"/>
      <c r="AX17" s="54"/>
      <c r="AY17" s="48"/>
      <c r="AZ17" s="48"/>
      <c r="BA17" s="54"/>
      <c r="BB17" s="48"/>
      <c r="BC17" s="48"/>
      <c r="BD17" s="54"/>
      <c r="BE17" s="48"/>
      <c r="BF17" s="48"/>
      <c r="BG17" s="54"/>
      <c r="BH17" s="48"/>
      <c r="BI17" s="48"/>
      <c r="BJ17" s="54"/>
      <c r="BK17" s="48"/>
      <c r="BL17" s="48"/>
      <c r="BM17" s="54"/>
      <c r="BN17" s="48"/>
      <c r="BO17" s="48"/>
      <c r="BP17" s="54"/>
      <c r="BQ17" s="78"/>
    </row>
    <row r="18" spans="1:69" ht="12.75">
      <c r="A18" s="81"/>
      <c r="B18" s="10" t="s">
        <v>133</v>
      </c>
      <c r="C18" s="148">
        <v>67.275</v>
      </c>
      <c r="D18" s="149"/>
      <c r="E18" s="152">
        <v>7.02</v>
      </c>
      <c r="F18" s="153"/>
      <c r="G18" s="54">
        <f>E18/C18</f>
        <v>0.1043478260869565</v>
      </c>
      <c r="H18" s="118">
        <v>70</v>
      </c>
      <c r="I18" s="48"/>
      <c r="J18" s="63">
        <f>H18/C18</f>
        <v>1.0405053883314752</v>
      </c>
      <c r="K18" s="48"/>
      <c r="L18" s="48"/>
      <c r="M18" s="63"/>
      <c r="N18" s="64"/>
      <c r="O18" s="48"/>
      <c r="P18" s="48"/>
      <c r="Q18" s="107"/>
      <c r="R18" s="107"/>
      <c r="S18" s="107"/>
      <c r="T18" s="54"/>
      <c r="U18" s="48"/>
      <c r="V18" s="48"/>
      <c r="W18" s="46"/>
      <c r="X18" s="48"/>
      <c r="Y18" s="48"/>
      <c r="Z18" s="45"/>
      <c r="AA18" s="48"/>
      <c r="AB18" s="48"/>
      <c r="AC18" s="48"/>
      <c r="AD18" s="48">
        <v>70</v>
      </c>
      <c r="AE18" s="48"/>
      <c r="AF18" s="47">
        <f>AD18/H18</f>
        <v>1</v>
      </c>
      <c r="AG18" s="48"/>
      <c r="AH18" s="48"/>
      <c r="AI18" s="63"/>
      <c r="AJ18" s="48"/>
      <c r="AK18" s="48"/>
      <c r="AL18" s="54"/>
      <c r="AM18" s="48"/>
      <c r="AN18" s="48"/>
      <c r="AO18" s="57"/>
      <c r="AP18" s="48"/>
      <c r="AQ18" s="48"/>
      <c r="AR18" s="54"/>
      <c r="AS18" s="48"/>
      <c r="AT18" s="48"/>
      <c r="AU18" s="54"/>
      <c r="AV18" s="48"/>
      <c r="AW18" s="48"/>
      <c r="AX18" s="54"/>
      <c r="AY18" s="48"/>
      <c r="AZ18" s="48"/>
      <c r="BA18" s="54"/>
      <c r="BB18" s="48"/>
      <c r="BC18" s="48"/>
      <c r="BD18" s="54"/>
      <c r="BE18" s="48"/>
      <c r="BF18" s="48"/>
      <c r="BG18" s="54"/>
      <c r="BH18" s="48"/>
      <c r="BI18" s="48"/>
      <c r="BJ18" s="54"/>
      <c r="BK18" s="48"/>
      <c r="BL18" s="48"/>
      <c r="BM18" s="54"/>
      <c r="BN18" s="48"/>
      <c r="BO18" s="48"/>
      <c r="BP18" s="54"/>
      <c r="BQ18" s="78"/>
    </row>
    <row r="19" spans="1:69" ht="12.75">
      <c r="A19" s="81"/>
      <c r="B19" s="10" t="s">
        <v>137</v>
      </c>
      <c r="C19" s="150">
        <v>3</v>
      </c>
      <c r="D19" s="151"/>
      <c r="E19" s="152">
        <v>64.1</v>
      </c>
      <c r="F19" s="153"/>
      <c r="G19" s="54"/>
      <c r="H19" s="118">
        <v>0</v>
      </c>
      <c r="I19" s="48"/>
      <c r="J19" s="63"/>
      <c r="K19" s="48"/>
      <c r="L19" s="48"/>
      <c r="M19" s="63"/>
      <c r="N19" s="64"/>
      <c r="O19" s="48"/>
      <c r="P19" s="48"/>
      <c r="Q19" s="107"/>
      <c r="R19" s="107"/>
      <c r="S19" s="107"/>
      <c r="T19" s="54"/>
      <c r="U19" s="48"/>
      <c r="V19" s="48"/>
      <c r="W19" s="46"/>
      <c r="X19" s="48"/>
      <c r="Y19" s="48"/>
      <c r="Z19" s="45"/>
      <c r="AA19" s="48"/>
      <c r="AB19" s="48"/>
      <c r="AC19" s="48"/>
      <c r="AD19" s="48">
        <v>10</v>
      </c>
      <c r="AE19" s="48"/>
      <c r="AF19" s="47"/>
      <c r="AG19" s="48"/>
      <c r="AH19" s="48"/>
      <c r="AI19" s="63"/>
      <c r="AJ19" s="48"/>
      <c r="AK19" s="48"/>
      <c r="AL19" s="54"/>
      <c r="AM19" s="48"/>
      <c r="AN19" s="48"/>
      <c r="AO19" s="57"/>
      <c r="AP19" s="48"/>
      <c r="AQ19" s="48"/>
      <c r="AR19" s="54"/>
      <c r="AS19" s="48"/>
      <c r="AT19" s="48"/>
      <c r="AU19" s="54"/>
      <c r="AV19" s="48"/>
      <c r="AW19" s="48"/>
      <c r="AX19" s="54"/>
      <c r="AY19" s="48"/>
      <c r="AZ19" s="48"/>
      <c r="BA19" s="54"/>
      <c r="BB19" s="48"/>
      <c r="BC19" s="48"/>
      <c r="BD19" s="54"/>
      <c r="BE19" s="48"/>
      <c r="BF19" s="48"/>
      <c r="BG19" s="54"/>
      <c r="BH19" s="48"/>
      <c r="BI19" s="48"/>
      <c r="BJ19" s="54"/>
      <c r="BK19" s="48"/>
      <c r="BL19" s="48"/>
      <c r="BM19" s="54"/>
      <c r="BN19" s="48"/>
      <c r="BO19" s="48"/>
      <c r="BP19" s="54"/>
      <c r="BQ19" s="78"/>
    </row>
    <row r="20" spans="1:69" ht="12.75">
      <c r="A20" s="81" t="s">
        <v>99</v>
      </c>
      <c r="B20" s="10" t="s">
        <v>136</v>
      </c>
      <c r="C20" s="138">
        <v>0</v>
      </c>
      <c r="D20" s="138"/>
      <c r="E20" s="119">
        <v>0</v>
      </c>
      <c r="F20" s="119"/>
      <c r="G20" s="54" t="e">
        <f>E20/C20</f>
        <v>#DIV/0!</v>
      </c>
      <c r="H20" s="119">
        <v>0</v>
      </c>
      <c r="I20" s="119"/>
      <c r="J20" s="63" t="e">
        <f>H20/C20</f>
        <v>#DIV/0!</v>
      </c>
      <c r="K20" s="119"/>
      <c r="L20" s="119"/>
      <c r="M20" s="63"/>
      <c r="N20" s="64"/>
      <c r="O20" s="119"/>
      <c r="P20" s="119"/>
      <c r="Q20" s="107"/>
      <c r="R20" s="107"/>
      <c r="S20" s="107"/>
      <c r="T20" s="54"/>
      <c r="U20" s="119"/>
      <c r="V20" s="119"/>
      <c r="W20" s="46"/>
      <c r="X20" s="119"/>
      <c r="Y20" s="119"/>
      <c r="Z20" s="45"/>
      <c r="AA20" s="119"/>
      <c r="AB20" s="119"/>
      <c r="AC20" s="48"/>
      <c r="AD20" s="119"/>
      <c r="AE20" s="119"/>
      <c r="AF20" s="47" t="e">
        <f>AD20/H20</f>
        <v>#DIV/0!</v>
      </c>
      <c r="AG20" s="119"/>
      <c r="AH20" s="119"/>
      <c r="AI20" s="63"/>
      <c r="AJ20" s="119"/>
      <c r="AK20" s="119"/>
      <c r="AL20" s="54"/>
      <c r="AM20" s="119"/>
      <c r="AN20" s="119"/>
      <c r="AO20" s="57"/>
      <c r="AP20" s="119"/>
      <c r="AQ20" s="119"/>
      <c r="AR20" s="54"/>
      <c r="AS20" s="119"/>
      <c r="AT20" s="119"/>
      <c r="AU20" s="54"/>
      <c r="AV20" s="119"/>
      <c r="AW20" s="119"/>
      <c r="AX20" s="54"/>
      <c r="AY20" s="119"/>
      <c r="AZ20" s="119"/>
      <c r="BA20" s="54"/>
      <c r="BB20" s="119"/>
      <c r="BC20" s="119"/>
      <c r="BD20" s="54"/>
      <c r="BE20" s="119"/>
      <c r="BF20" s="119"/>
      <c r="BG20" s="54"/>
      <c r="BH20" s="119"/>
      <c r="BI20" s="119"/>
      <c r="BJ20" s="54"/>
      <c r="BK20" s="119"/>
      <c r="BL20" s="119"/>
      <c r="BM20" s="54"/>
      <c r="BN20" s="119"/>
      <c r="BO20" s="119"/>
      <c r="BP20" s="54"/>
      <c r="BQ20" s="78"/>
    </row>
    <row r="21" spans="1:69" ht="12.75">
      <c r="A21" s="80" t="s">
        <v>21</v>
      </c>
      <c r="B21" s="11" t="s">
        <v>22</v>
      </c>
      <c r="C21" s="119"/>
      <c r="D21" s="119"/>
      <c r="E21" s="119"/>
      <c r="F21" s="119"/>
      <c r="G21" s="54"/>
      <c r="H21" s="119"/>
      <c r="I21" s="119"/>
      <c r="J21" s="63"/>
      <c r="K21" s="119"/>
      <c r="L21" s="119"/>
      <c r="M21" s="63"/>
      <c r="N21" s="64"/>
      <c r="O21" s="119"/>
      <c r="P21" s="119"/>
      <c r="Q21" s="107"/>
      <c r="R21" s="107"/>
      <c r="S21" s="107"/>
      <c r="T21" s="54"/>
      <c r="U21" s="119"/>
      <c r="V21" s="119"/>
      <c r="W21" s="46"/>
      <c r="X21" s="119"/>
      <c r="Y21" s="119"/>
      <c r="Z21" s="45"/>
      <c r="AA21" s="119"/>
      <c r="AB21" s="119"/>
      <c r="AC21" s="48"/>
      <c r="AD21" s="119"/>
      <c r="AE21" s="119"/>
      <c r="AF21" s="47"/>
      <c r="AG21" s="119"/>
      <c r="AH21" s="119"/>
      <c r="AI21" s="63"/>
      <c r="AJ21" s="119"/>
      <c r="AK21" s="119"/>
      <c r="AL21" s="54"/>
      <c r="AM21" s="119"/>
      <c r="AN21" s="119"/>
      <c r="AO21" s="57"/>
      <c r="AP21" s="119"/>
      <c r="AQ21" s="119"/>
      <c r="AR21" s="54"/>
      <c r="AS21" s="119"/>
      <c r="AT21" s="119"/>
      <c r="AU21" s="54"/>
      <c r="AV21" s="119"/>
      <c r="AW21" s="119"/>
      <c r="AX21" s="54"/>
      <c r="AY21" s="119"/>
      <c r="AZ21" s="119"/>
      <c r="BA21" s="54"/>
      <c r="BB21" s="119"/>
      <c r="BC21" s="119"/>
      <c r="BD21" s="54"/>
      <c r="BE21" s="119"/>
      <c r="BF21" s="119"/>
      <c r="BG21" s="54"/>
      <c r="BH21" s="119"/>
      <c r="BI21" s="119"/>
      <c r="BJ21" s="54"/>
      <c r="BK21" s="119"/>
      <c r="BL21" s="119"/>
      <c r="BM21" s="54"/>
      <c r="BN21" s="119"/>
      <c r="BO21" s="119"/>
      <c r="BP21" s="54"/>
      <c r="BQ21" s="78"/>
    </row>
    <row r="22" spans="1:69" s="7" customFormat="1" ht="27">
      <c r="A22" s="79" t="s">
        <v>23</v>
      </c>
      <c r="B22" s="5" t="s">
        <v>91</v>
      </c>
      <c r="C22" s="137">
        <f>C23+C24</f>
        <v>3374.557</v>
      </c>
      <c r="D22" s="137"/>
      <c r="E22" s="136">
        <f>E23+E24</f>
        <v>3380.097</v>
      </c>
      <c r="F22" s="136"/>
      <c r="G22" s="53">
        <f>E22/C22</f>
        <v>1.0016416969694097</v>
      </c>
      <c r="H22" s="126">
        <f>H23+H24</f>
        <v>2302.6440000000002</v>
      </c>
      <c r="I22" s="126"/>
      <c r="J22" s="61">
        <f>H22/C22</f>
        <v>0.6823544542291033</v>
      </c>
      <c r="K22" s="124"/>
      <c r="L22" s="124"/>
      <c r="M22" s="61"/>
      <c r="N22" s="62"/>
      <c r="O22" s="124"/>
      <c r="P22" s="124"/>
      <c r="Q22" s="107"/>
      <c r="R22" s="107"/>
      <c r="S22" s="107"/>
      <c r="T22" s="47"/>
      <c r="U22" s="124"/>
      <c r="V22" s="124"/>
      <c r="W22" s="45"/>
      <c r="X22" s="124"/>
      <c r="Y22" s="124"/>
      <c r="Z22" s="45"/>
      <c r="AA22" s="124"/>
      <c r="AB22" s="124"/>
      <c r="AC22" s="48"/>
      <c r="AD22" s="135">
        <v>1881.95</v>
      </c>
      <c r="AE22" s="135"/>
      <c r="AF22" s="47">
        <f>AD22/H22</f>
        <v>0.8172995912524905</v>
      </c>
      <c r="AG22" s="124"/>
      <c r="AH22" s="124"/>
      <c r="AI22" s="61"/>
      <c r="AJ22" s="124"/>
      <c r="AK22" s="124"/>
      <c r="AL22" s="47"/>
      <c r="AM22" s="124"/>
      <c r="AN22" s="124"/>
      <c r="AO22" s="55"/>
      <c r="AP22" s="124"/>
      <c r="AQ22" s="124"/>
      <c r="AR22" s="47"/>
      <c r="AS22" s="124"/>
      <c r="AT22" s="124"/>
      <c r="AU22" s="47"/>
      <c r="AV22" s="124"/>
      <c r="AW22" s="124"/>
      <c r="AX22" s="47"/>
      <c r="AY22" s="124"/>
      <c r="AZ22" s="124"/>
      <c r="BA22" s="47"/>
      <c r="BB22" s="124"/>
      <c r="BC22" s="124"/>
      <c r="BD22" s="47"/>
      <c r="BE22" s="124"/>
      <c r="BF22" s="124"/>
      <c r="BG22" s="47"/>
      <c r="BH22" s="124"/>
      <c r="BI22" s="124"/>
      <c r="BJ22" s="47"/>
      <c r="BK22" s="124"/>
      <c r="BL22" s="124"/>
      <c r="BM22" s="47"/>
      <c r="BN22" s="124"/>
      <c r="BO22" s="124"/>
      <c r="BP22" s="47"/>
      <c r="BQ22" s="78"/>
    </row>
    <row r="23" spans="1:69" s="7" customFormat="1" ht="13.5">
      <c r="A23" s="79"/>
      <c r="B23" s="113" t="s">
        <v>134</v>
      </c>
      <c r="C23" s="115">
        <v>180.5</v>
      </c>
      <c r="D23" s="116"/>
      <c r="E23" s="114">
        <v>177.9</v>
      </c>
      <c r="F23" s="110"/>
      <c r="G23" s="53">
        <f>E23/C23</f>
        <v>0.9855955678670361</v>
      </c>
      <c r="H23" s="104">
        <v>177.9</v>
      </c>
      <c r="I23" s="104"/>
      <c r="J23" s="61">
        <f>H23/C23</f>
        <v>0.9855955678670361</v>
      </c>
      <c r="K23" s="104"/>
      <c r="L23" s="104"/>
      <c r="M23" s="61"/>
      <c r="N23" s="62"/>
      <c r="O23" s="104"/>
      <c r="P23" s="104"/>
      <c r="Q23" s="107"/>
      <c r="R23" s="107"/>
      <c r="S23" s="107"/>
      <c r="T23" s="47"/>
      <c r="U23" s="104"/>
      <c r="V23" s="104"/>
      <c r="W23" s="45"/>
      <c r="X23" s="104"/>
      <c r="Y23" s="104"/>
      <c r="Z23" s="45"/>
      <c r="AA23" s="104"/>
      <c r="AB23" s="104"/>
      <c r="AC23" s="48"/>
      <c r="AD23" s="104">
        <v>192</v>
      </c>
      <c r="AE23" s="104"/>
      <c r="AF23" s="47">
        <f>AD23/H23</f>
        <v>1.0792580101180438</v>
      </c>
      <c r="AG23" s="104"/>
      <c r="AH23" s="104"/>
      <c r="AI23" s="61"/>
      <c r="AJ23" s="104"/>
      <c r="AK23" s="104"/>
      <c r="AL23" s="47"/>
      <c r="AM23" s="104"/>
      <c r="AN23" s="104"/>
      <c r="AO23" s="55"/>
      <c r="AP23" s="104"/>
      <c r="AQ23" s="104"/>
      <c r="AR23" s="47"/>
      <c r="AS23" s="104"/>
      <c r="AT23" s="104"/>
      <c r="AU23" s="47"/>
      <c r="AV23" s="104"/>
      <c r="AW23" s="104"/>
      <c r="AX23" s="47"/>
      <c r="AY23" s="104"/>
      <c r="AZ23" s="104"/>
      <c r="BA23" s="47"/>
      <c r="BB23" s="104"/>
      <c r="BC23" s="104"/>
      <c r="BD23" s="47"/>
      <c r="BE23" s="104"/>
      <c r="BF23" s="104"/>
      <c r="BG23" s="47"/>
      <c r="BH23" s="104"/>
      <c r="BI23" s="104"/>
      <c r="BJ23" s="47"/>
      <c r="BK23" s="104"/>
      <c r="BL23" s="104"/>
      <c r="BM23" s="47"/>
      <c r="BN23" s="104"/>
      <c r="BO23" s="104"/>
      <c r="BP23" s="47"/>
      <c r="BQ23" s="78"/>
    </row>
    <row r="24" spans="1:69" s="7" customFormat="1" ht="13.5">
      <c r="A24" s="79"/>
      <c r="B24" s="5" t="s">
        <v>92</v>
      </c>
      <c r="C24" s="134">
        <v>3194.057</v>
      </c>
      <c r="D24" s="134"/>
      <c r="E24" s="136">
        <v>3202.197</v>
      </c>
      <c r="F24" s="136"/>
      <c r="G24" s="65">
        <f>E24/C24</f>
        <v>1.0025484830107918</v>
      </c>
      <c r="H24" s="126">
        <v>2124.744</v>
      </c>
      <c r="I24" s="126"/>
      <c r="J24" s="61">
        <f>H24/C24</f>
        <v>0.6652179344326041</v>
      </c>
      <c r="K24" s="124"/>
      <c r="L24" s="124"/>
      <c r="M24" s="61"/>
      <c r="N24" s="62"/>
      <c r="O24" s="124"/>
      <c r="P24" s="124"/>
      <c r="Q24" s="107"/>
      <c r="R24" s="107"/>
      <c r="S24" s="107"/>
      <c r="T24" s="47"/>
      <c r="U24" s="124"/>
      <c r="V24" s="124"/>
      <c r="W24" s="45"/>
      <c r="X24" s="124"/>
      <c r="Y24" s="124"/>
      <c r="Z24" s="45"/>
      <c r="AA24" s="124"/>
      <c r="AB24" s="124"/>
      <c r="AC24" s="48"/>
      <c r="AD24" s="126">
        <f>AD23+AD22</f>
        <v>2073.95</v>
      </c>
      <c r="AE24" s="126"/>
      <c r="AF24" s="47">
        <f>AD24/H24</f>
        <v>0.9760940612139626</v>
      </c>
      <c r="AG24" s="124"/>
      <c r="AH24" s="124"/>
      <c r="AI24" s="61"/>
      <c r="AJ24" s="124"/>
      <c r="AK24" s="124"/>
      <c r="AL24" s="47"/>
      <c r="AM24" s="124"/>
      <c r="AN24" s="124"/>
      <c r="AO24" s="55"/>
      <c r="AP24" s="124"/>
      <c r="AQ24" s="124"/>
      <c r="AR24" s="47"/>
      <c r="AS24" s="124"/>
      <c r="AT24" s="124"/>
      <c r="AU24" s="47"/>
      <c r="AV24" s="124"/>
      <c r="AW24" s="124"/>
      <c r="AX24" s="47"/>
      <c r="AY24" s="124"/>
      <c r="AZ24" s="124"/>
      <c r="BA24" s="47"/>
      <c r="BB24" s="124"/>
      <c r="BC24" s="124"/>
      <c r="BD24" s="47"/>
      <c r="BE24" s="124"/>
      <c r="BF24" s="124"/>
      <c r="BG24" s="47"/>
      <c r="BH24" s="124"/>
      <c r="BI24" s="124"/>
      <c r="BJ24" s="47"/>
      <c r="BK24" s="124"/>
      <c r="BL24" s="124"/>
      <c r="BM24" s="47"/>
      <c r="BN24" s="124"/>
      <c r="BO24" s="124"/>
      <c r="BP24" s="47"/>
      <c r="BQ24" s="78"/>
    </row>
    <row r="25" spans="1:69" ht="40.5">
      <c r="A25" s="79" t="s">
        <v>24</v>
      </c>
      <c r="B25" s="5" t="s">
        <v>25</v>
      </c>
      <c r="C25" s="119">
        <v>0</v>
      </c>
      <c r="D25" s="119"/>
      <c r="E25" s="121">
        <v>0</v>
      </c>
      <c r="F25" s="121"/>
      <c r="G25" s="53"/>
      <c r="H25" s="121">
        <v>0</v>
      </c>
      <c r="I25" s="121"/>
      <c r="J25" s="61"/>
      <c r="K25" s="121"/>
      <c r="L25" s="121"/>
      <c r="M25" s="61"/>
      <c r="N25" s="62"/>
      <c r="O25" s="121"/>
      <c r="P25" s="121"/>
      <c r="Q25" s="107"/>
      <c r="R25" s="107"/>
      <c r="S25" s="107"/>
      <c r="T25" s="47"/>
      <c r="U25" s="121"/>
      <c r="V25" s="121"/>
      <c r="W25" s="45"/>
      <c r="X25" s="121"/>
      <c r="Y25" s="121"/>
      <c r="Z25" s="45"/>
      <c r="AA25" s="121"/>
      <c r="AB25" s="121"/>
      <c r="AC25" s="48"/>
      <c r="AD25" s="124">
        <v>0</v>
      </c>
      <c r="AE25" s="124"/>
      <c r="AF25" s="47" t="e">
        <f>AD25/H25</f>
        <v>#DIV/0!</v>
      </c>
      <c r="AG25" s="121"/>
      <c r="AH25" s="121"/>
      <c r="AI25" s="61"/>
      <c r="AJ25" s="121"/>
      <c r="AK25" s="121"/>
      <c r="AL25" s="47"/>
      <c r="AM25" s="121"/>
      <c r="AN25" s="121"/>
      <c r="AO25" s="57"/>
      <c r="AP25" s="121"/>
      <c r="AQ25" s="121"/>
      <c r="AR25" s="47"/>
      <c r="AS25" s="121"/>
      <c r="AT25" s="121"/>
      <c r="AU25" s="47"/>
      <c r="AV25" s="121"/>
      <c r="AW25" s="121"/>
      <c r="AX25" s="47"/>
      <c r="AY25" s="121"/>
      <c r="AZ25" s="121"/>
      <c r="BA25" s="47"/>
      <c r="BB25" s="121"/>
      <c r="BC25" s="121"/>
      <c r="BD25" s="47"/>
      <c r="BE25" s="121"/>
      <c r="BF25" s="121"/>
      <c r="BG25" s="47"/>
      <c r="BH25" s="121"/>
      <c r="BI25" s="121"/>
      <c r="BJ25" s="47"/>
      <c r="BK25" s="121"/>
      <c r="BL25" s="121"/>
      <c r="BM25" s="47"/>
      <c r="BN25" s="121"/>
      <c r="BO25" s="121"/>
      <c r="BP25" s="47"/>
      <c r="BQ25" s="78"/>
    </row>
    <row r="26" spans="1:69" s="7" customFormat="1" ht="13.5">
      <c r="A26" s="82"/>
      <c r="B26" s="11" t="s">
        <v>26</v>
      </c>
      <c r="C26" s="133">
        <f>C8+C22</f>
        <v>4723.207</v>
      </c>
      <c r="D26" s="133"/>
      <c r="E26" s="147">
        <f>E8+E22</f>
        <v>3968.1380000000004</v>
      </c>
      <c r="F26" s="147"/>
      <c r="G26" s="53">
        <f>E26/C26</f>
        <v>0.8401363734428747</v>
      </c>
      <c r="H26" s="127">
        <f>H22+H8</f>
        <v>3519.244</v>
      </c>
      <c r="I26" s="127"/>
      <c r="J26" s="61">
        <f>H26/C26</f>
        <v>0.7450962873318913</v>
      </c>
      <c r="K26" s="123"/>
      <c r="L26" s="123"/>
      <c r="M26" s="61"/>
      <c r="N26" s="62"/>
      <c r="O26" s="123"/>
      <c r="P26" s="123"/>
      <c r="Q26" s="107"/>
      <c r="R26" s="107"/>
      <c r="S26" s="107"/>
      <c r="T26" s="47"/>
      <c r="U26" s="123"/>
      <c r="V26" s="123"/>
      <c r="W26" s="45"/>
      <c r="X26" s="123"/>
      <c r="Y26" s="123"/>
      <c r="Z26" s="45"/>
      <c r="AA26" s="123"/>
      <c r="AB26" s="123"/>
      <c r="AC26" s="48"/>
      <c r="AD26" s="127">
        <f>AD8+AD24</f>
        <v>3346.85</v>
      </c>
      <c r="AE26" s="127"/>
      <c r="AF26" s="53">
        <f>AD26/H26</f>
        <v>0.9510139109422364</v>
      </c>
      <c r="AG26" s="123">
        <f>AG7</f>
        <v>0</v>
      </c>
      <c r="AH26" s="123"/>
      <c r="AI26" s="61">
        <v>1.274</v>
      </c>
      <c r="AJ26" s="123">
        <f>AJ7</f>
        <v>0</v>
      </c>
      <c r="AK26" s="123"/>
      <c r="AL26" s="47">
        <v>0.587</v>
      </c>
      <c r="AM26" s="123">
        <f>AM7</f>
        <v>0</v>
      </c>
      <c r="AN26" s="123"/>
      <c r="AO26" s="55">
        <v>84.8</v>
      </c>
      <c r="AP26" s="123">
        <f>AP7</f>
        <v>0</v>
      </c>
      <c r="AQ26" s="123"/>
      <c r="AR26" s="47">
        <v>1.109</v>
      </c>
      <c r="AS26" s="123">
        <f>AS7</f>
        <v>0</v>
      </c>
      <c r="AT26" s="123"/>
      <c r="AU26" s="47">
        <v>0.996</v>
      </c>
      <c r="AV26" s="123">
        <f>AV7</f>
        <v>0</v>
      </c>
      <c r="AW26" s="123"/>
      <c r="AX26" s="47">
        <v>1.032</v>
      </c>
      <c r="AY26" s="123">
        <f>AY7</f>
        <v>0</v>
      </c>
      <c r="AZ26" s="123"/>
      <c r="BA26" s="47">
        <v>0.873</v>
      </c>
      <c r="BB26" s="123">
        <f>BB7</f>
        <v>0</v>
      </c>
      <c r="BC26" s="123"/>
      <c r="BD26" s="47">
        <v>0.269</v>
      </c>
      <c r="BE26" s="123">
        <f>BE7</f>
        <v>0</v>
      </c>
      <c r="BF26" s="123"/>
      <c r="BG26" s="47">
        <v>0.412</v>
      </c>
      <c r="BH26" s="123">
        <f>BH7</f>
        <v>0</v>
      </c>
      <c r="BI26" s="123"/>
      <c r="BJ26" s="47">
        <v>0.686</v>
      </c>
      <c r="BK26" s="123">
        <f>BK7</f>
        <v>0</v>
      </c>
      <c r="BL26" s="123"/>
      <c r="BM26" s="47">
        <v>0.704</v>
      </c>
      <c r="BN26" s="123">
        <f>BN7</f>
        <v>0</v>
      </c>
      <c r="BO26" s="123"/>
      <c r="BP26" s="47">
        <v>0.758</v>
      </c>
      <c r="BQ26" s="78" t="e">
        <f aca="true" t="shared" si="0" ref="BQ26:BQ85">AD26/K26</f>
        <v>#DIV/0!</v>
      </c>
    </row>
    <row r="27" spans="1:69" ht="38.25">
      <c r="A27" s="83"/>
      <c r="B27" s="8" t="s">
        <v>86</v>
      </c>
      <c r="C27" s="125"/>
      <c r="D27" s="125"/>
      <c r="E27" s="125"/>
      <c r="F27" s="125"/>
      <c r="G27" s="9"/>
      <c r="H27" s="125"/>
      <c r="I27" s="125"/>
      <c r="J27" s="63"/>
      <c r="K27" s="125"/>
      <c r="L27" s="125"/>
      <c r="M27" s="61"/>
      <c r="N27" s="62"/>
      <c r="O27" s="125"/>
      <c r="P27" s="125"/>
      <c r="Q27" s="105"/>
      <c r="R27" s="105"/>
      <c r="S27" s="105"/>
      <c r="T27" s="9"/>
      <c r="U27" s="125"/>
      <c r="V27" s="125"/>
      <c r="W27" s="41"/>
      <c r="X27" s="125"/>
      <c r="Y27" s="125"/>
      <c r="Z27" s="41"/>
      <c r="AA27" s="125"/>
      <c r="AB27" s="125"/>
      <c r="AC27" s="48"/>
      <c r="AD27" s="125"/>
      <c r="AE27" s="125"/>
      <c r="AF27" s="9"/>
      <c r="AG27" s="125">
        <f>AG26-AG22+AG24</f>
        <v>0</v>
      </c>
      <c r="AH27" s="125"/>
      <c r="AI27" s="63"/>
      <c r="AJ27" s="125">
        <f>AJ26-AJ22+AJ24</f>
        <v>0</v>
      </c>
      <c r="AK27" s="125"/>
      <c r="AL27" s="9"/>
      <c r="AM27" s="125">
        <f>AM26-AM22+AM24</f>
        <v>0</v>
      </c>
      <c r="AN27" s="125"/>
      <c r="AO27" s="57"/>
      <c r="AP27" s="125">
        <f>AP26-AP22+AP24</f>
        <v>0</v>
      </c>
      <c r="AQ27" s="125"/>
      <c r="AR27" s="9"/>
      <c r="AS27" s="125">
        <f>AS26-AS22+AS24</f>
        <v>0</v>
      </c>
      <c r="AT27" s="125"/>
      <c r="AU27" s="9"/>
      <c r="AV27" s="125">
        <f>AV26-AV22+AV24</f>
        <v>0</v>
      </c>
      <c r="AW27" s="125"/>
      <c r="AX27" s="9"/>
      <c r="AY27" s="125">
        <f>AY26-AY22+AY24</f>
        <v>0</v>
      </c>
      <c r="AZ27" s="125"/>
      <c r="BA27" s="9"/>
      <c r="BB27" s="125">
        <f>BB26-BB22+BB24</f>
        <v>0</v>
      </c>
      <c r="BC27" s="125"/>
      <c r="BD27" s="9"/>
      <c r="BE27" s="125">
        <f>BE26-BE22+BE24</f>
        <v>0</v>
      </c>
      <c r="BF27" s="125"/>
      <c r="BG27" s="9"/>
      <c r="BH27" s="125">
        <f>BH26-BH22+BH24</f>
        <v>0</v>
      </c>
      <c r="BI27" s="125"/>
      <c r="BJ27" s="9"/>
      <c r="BK27" s="125">
        <f>BK26-BK22+BK24</f>
        <v>0</v>
      </c>
      <c r="BL27" s="125"/>
      <c r="BM27" s="9"/>
      <c r="BN27" s="125">
        <f>BN26-BN22+BN24</f>
        <v>0</v>
      </c>
      <c r="BO27" s="125"/>
      <c r="BP27" s="9"/>
      <c r="BQ27" s="78" t="e">
        <f t="shared" si="0"/>
        <v>#DIV/0!</v>
      </c>
    </row>
    <row r="28" spans="1:69" ht="22.5" customHeight="1">
      <c r="A28" s="77" t="s">
        <v>27</v>
      </c>
      <c r="B28" s="14" t="s">
        <v>28</v>
      </c>
      <c r="C28" s="125"/>
      <c r="D28" s="125"/>
      <c r="E28" s="125"/>
      <c r="F28" s="125"/>
      <c r="G28" s="18"/>
      <c r="H28" s="125"/>
      <c r="I28" s="125"/>
      <c r="J28" s="63"/>
      <c r="K28" s="17"/>
      <c r="L28" s="16"/>
      <c r="M28" s="61"/>
      <c r="N28" s="62"/>
      <c r="O28" s="15"/>
      <c r="P28" s="16"/>
      <c r="Q28" s="16"/>
      <c r="R28" s="16"/>
      <c r="S28" s="16"/>
      <c r="T28" s="18"/>
      <c r="U28" s="17"/>
      <c r="V28" s="16"/>
      <c r="W28" s="42"/>
      <c r="X28" s="17"/>
      <c r="Y28" s="16"/>
      <c r="Z28" s="42"/>
      <c r="AA28" s="19"/>
      <c r="AB28" s="16"/>
      <c r="AC28" s="48"/>
      <c r="AD28" s="125"/>
      <c r="AE28" s="125"/>
      <c r="AF28" s="18"/>
      <c r="AG28" s="17"/>
      <c r="AH28" s="16" t="s">
        <v>29</v>
      </c>
      <c r="AI28" s="63"/>
      <c r="AJ28" s="15"/>
      <c r="AK28" s="16" t="s">
        <v>29</v>
      </c>
      <c r="AL28" s="18"/>
      <c r="AM28" s="17"/>
      <c r="AN28" s="16" t="s">
        <v>29</v>
      </c>
      <c r="AO28" s="57"/>
      <c r="AP28" s="15"/>
      <c r="AQ28" s="16" t="s">
        <v>29</v>
      </c>
      <c r="AR28" s="18"/>
      <c r="AS28" s="15"/>
      <c r="AT28" s="16" t="s">
        <v>29</v>
      </c>
      <c r="AU28" s="18"/>
      <c r="AV28" s="15"/>
      <c r="AW28" s="16" t="s">
        <v>29</v>
      </c>
      <c r="AX28" s="18"/>
      <c r="AY28" s="15"/>
      <c r="AZ28" s="16" t="s">
        <v>29</v>
      </c>
      <c r="BA28" s="18"/>
      <c r="BB28" s="15"/>
      <c r="BC28" s="16" t="s">
        <v>29</v>
      </c>
      <c r="BD28" s="18"/>
      <c r="BE28" s="15"/>
      <c r="BF28" s="16" t="s">
        <v>29</v>
      </c>
      <c r="BG28" s="18"/>
      <c r="BH28" s="15"/>
      <c r="BI28" s="16" t="s">
        <v>29</v>
      </c>
      <c r="BJ28" s="18"/>
      <c r="BK28" s="15"/>
      <c r="BL28" s="16" t="s">
        <v>29</v>
      </c>
      <c r="BM28" s="18"/>
      <c r="BN28" s="15"/>
      <c r="BO28" s="16" t="s">
        <v>29</v>
      </c>
      <c r="BP28" s="18"/>
      <c r="BQ28" s="78"/>
    </row>
    <row r="29" spans="1:69" s="7" customFormat="1" ht="13.5">
      <c r="A29" s="84" t="s">
        <v>12</v>
      </c>
      <c r="B29" s="5" t="s">
        <v>30</v>
      </c>
      <c r="C29" s="125"/>
      <c r="D29" s="125"/>
      <c r="E29" s="125"/>
      <c r="F29" s="125"/>
      <c r="G29" s="36"/>
      <c r="H29" s="125"/>
      <c r="I29" s="125"/>
      <c r="J29" s="61"/>
      <c r="K29" s="20"/>
      <c r="L29" s="31"/>
      <c r="M29" s="61"/>
      <c r="N29" s="62"/>
      <c r="O29" s="20"/>
      <c r="P29" s="31"/>
      <c r="Q29" s="31"/>
      <c r="R29" s="31"/>
      <c r="S29" s="31"/>
      <c r="T29" s="36"/>
      <c r="U29" s="20"/>
      <c r="V29" s="31"/>
      <c r="W29" s="36"/>
      <c r="X29" s="20"/>
      <c r="Y29" s="31"/>
      <c r="Z29" s="36"/>
      <c r="AA29" s="20"/>
      <c r="AB29" s="31"/>
      <c r="AC29" s="48"/>
      <c r="AD29" s="125"/>
      <c r="AE29" s="125"/>
      <c r="AF29" s="36"/>
      <c r="AG29" s="20">
        <f>AG31+AG35+AG37+AG41</f>
        <v>27212</v>
      </c>
      <c r="AH29" s="31">
        <f>AG29/AG71*100</f>
        <v>92.2628331186004</v>
      </c>
      <c r="AI29" s="61"/>
      <c r="AJ29" s="20">
        <f>AJ31+AJ35+AJ37+AJ41</f>
        <v>27031</v>
      </c>
      <c r="AK29" s="31">
        <f>AJ29/AJ71*100</f>
        <v>92.22135034628639</v>
      </c>
      <c r="AL29" s="36"/>
      <c r="AM29" s="20">
        <f>AM31+AM35+AM37+AM41</f>
        <v>27465</v>
      </c>
      <c r="AN29" s="31">
        <f>AM29/AM71*100</f>
        <v>92.18608397945826</v>
      </c>
      <c r="AO29" s="55"/>
      <c r="AP29" s="20">
        <f>AP31+AP35+AP37+AP41</f>
        <v>26596</v>
      </c>
      <c r="AQ29" s="31">
        <f>AP29/AP71*100</f>
        <v>91.94496300905759</v>
      </c>
      <c r="AR29" s="36"/>
      <c r="AS29" s="20">
        <f>AS31+AS35+AS37+AS41</f>
        <v>30618</v>
      </c>
      <c r="AT29" s="31">
        <f>AS29/AS71*100</f>
        <v>93.10344827586206</v>
      </c>
      <c r="AU29" s="36"/>
      <c r="AV29" s="20">
        <f>AV31+AV35+AV37+AV41</f>
        <v>40591</v>
      </c>
      <c r="AW29" s="31">
        <f>AV29/AV71*100</f>
        <v>94.61551012796905</v>
      </c>
      <c r="AX29" s="36"/>
      <c r="AY29" s="20">
        <f>AY31+AY35+AY37+AY41</f>
        <v>20410</v>
      </c>
      <c r="AZ29" s="31">
        <f>AY29/AY71*100</f>
        <v>90.1979847975959</v>
      </c>
      <c r="BA29" s="36"/>
      <c r="BB29" s="20">
        <f>BB31+BB35+BB37+BB41</f>
        <v>17272</v>
      </c>
      <c r="BC29" s="31">
        <f>BB29/BB71*100</f>
        <v>88.5652753563737</v>
      </c>
      <c r="BD29" s="36"/>
      <c r="BE29" s="20">
        <f>BE31+BE35+BE37+BE41</f>
        <v>24405</v>
      </c>
      <c r="BF29" s="31">
        <f>BE29/BE71*100</f>
        <v>91.49701945787876</v>
      </c>
      <c r="BG29" s="36"/>
      <c r="BH29" s="20">
        <f>BH31+BH35+BH37+BH41</f>
        <v>26803</v>
      </c>
      <c r="BI29" s="31">
        <f>BH29/BH71*100</f>
        <v>92.16036860021319</v>
      </c>
      <c r="BJ29" s="36"/>
      <c r="BK29" s="20">
        <f>BK31+BK35+BK37+BK41</f>
        <v>26813</v>
      </c>
      <c r="BL29" s="31">
        <f>BK29/BK71*100</f>
        <v>92.16939947062666</v>
      </c>
      <c r="BM29" s="36"/>
      <c r="BN29" s="20">
        <f>BN31+BN35+BN37+BN41</f>
        <v>29090</v>
      </c>
      <c r="BO29" s="31">
        <f>BN29/BN71*100</f>
        <v>92.73190946764424</v>
      </c>
      <c r="BP29" s="36"/>
      <c r="BQ29" s="78" t="e">
        <f t="shared" si="0"/>
        <v>#DIV/0!</v>
      </c>
    </row>
    <row r="30" spans="1:69" ht="13.5">
      <c r="A30" s="84"/>
      <c r="B30" s="8" t="s">
        <v>31</v>
      </c>
      <c r="C30" s="125"/>
      <c r="D30" s="125"/>
      <c r="E30" s="125"/>
      <c r="F30" s="125"/>
      <c r="G30" s="35"/>
      <c r="H30" s="125"/>
      <c r="I30" s="125"/>
      <c r="J30" s="63"/>
      <c r="K30" s="9"/>
      <c r="L30" s="32"/>
      <c r="M30" s="61"/>
      <c r="N30" s="62"/>
      <c r="O30" s="9"/>
      <c r="P30" s="32"/>
      <c r="Q30" s="32"/>
      <c r="R30" s="32"/>
      <c r="S30" s="32"/>
      <c r="T30" s="35"/>
      <c r="U30" s="9"/>
      <c r="V30" s="32"/>
      <c r="W30" s="36"/>
      <c r="X30" s="9"/>
      <c r="Y30" s="32"/>
      <c r="Z30" s="36"/>
      <c r="AA30" s="9"/>
      <c r="AB30" s="32"/>
      <c r="AC30" s="48"/>
      <c r="AD30" s="125"/>
      <c r="AE30" s="125"/>
      <c r="AF30" s="35"/>
      <c r="AG30" s="9"/>
      <c r="AH30" s="32"/>
      <c r="AI30" s="63"/>
      <c r="AJ30" s="9"/>
      <c r="AK30" s="32"/>
      <c r="AL30" s="35"/>
      <c r="AM30" s="9"/>
      <c r="AN30" s="32"/>
      <c r="AO30" s="57"/>
      <c r="AP30" s="9"/>
      <c r="AQ30" s="32"/>
      <c r="AR30" s="35"/>
      <c r="AS30" s="9"/>
      <c r="AT30" s="32"/>
      <c r="AU30" s="35"/>
      <c r="AV30" s="9"/>
      <c r="AW30" s="32"/>
      <c r="AX30" s="35"/>
      <c r="AY30" s="9"/>
      <c r="AZ30" s="32"/>
      <c r="BA30" s="35"/>
      <c r="BB30" s="9"/>
      <c r="BC30" s="32"/>
      <c r="BD30" s="35"/>
      <c r="BE30" s="9"/>
      <c r="BF30" s="32"/>
      <c r="BG30" s="35"/>
      <c r="BH30" s="9"/>
      <c r="BI30" s="32"/>
      <c r="BJ30" s="35"/>
      <c r="BK30" s="9"/>
      <c r="BL30" s="32"/>
      <c r="BM30" s="35"/>
      <c r="BN30" s="9"/>
      <c r="BO30" s="32"/>
      <c r="BP30" s="35"/>
      <c r="BQ30" s="78"/>
    </row>
    <row r="31" spans="1:69" ht="25.5">
      <c r="A31" s="85" t="s">
        <v>10</v>
      </c>
      <c r="B31" s="8" t="s">
        <v>32</v>
      </c>
      <c r="C31" s="126">
        <v>3062.152</v>
      </c>
      <c r="D31" s="126"/>
      <c r="E31" s="124">
        <v>2401.069</v>
      </c>
      <c r="F31" s="124"/>
      <c r="G31" s="35">
        <f>E31/C31</f>
        <v>0.7841116312972053</v>
      </c>
      <c r="H31" s="133">
        <v>2790.747</v>
      </c>
      <c r="I31" s="133"/>
      <c r="J31" s="63">
        <f>H31/C31</f>
        <v>0.9113678876816043</v>
      </c>
      <c r="K31" s="22"/>
      <c r="L31" s="32"/>
      <c r="M31" s="63"/>
      <c r="N31" s="64"/>
      <c r="O31" s="22"/>
      <c r="P31" s="32"/>
      <c r="Q31" s="108"/>
      <c r="R31" s="108"/>
      <c r="S31" s="108"/>
      <c r="T31" s="35"/>
      <c r="U31" s="22"/>
      <c r="V31" s="32"/>
      <c r="W31" s="35"/>
      <c r="X31" s="22"/>
      <c r="Y31" s="32"/>
      <c r="Z31" s="35"/>
      <c r="AA31" s="22"/>
      <c r="AB31" s="32"/>
      <c r="AC31" s="48"/>
      <c r="AD31" s="126">
        <v>2725.93</v>
      </c>
      <c r="AE31" s="126"/>
      <c r="AF31" s="35">
        <f>AD31/H31</f>
        <v>0.9767743188472477</v>
      </c>
      <c r="AG31" s="22">
        <v>22657</v>
      </c>
      <c r="AH31" s="32">
        <f>AG31/AG71*100</f>
        <v>76.81901403675325</v>
      </c>
      <c r="AI31" s="63" t="s">
        <v>114</v>
      </c>
      <c r="AJ31" s="22">
        <v>22485</v>
      </c>
      <c r="AK31" s="32">
        <f>AJ31/AJ71*100</f>
        <v>76.7118146770837</v>
      </c>
      <c r="AL31" s="35">
        <v>0.788</v>
      </c>
      <c r="AM31" s="22">
        <v>22919</v>
      </c>
      <c r="AN31" s="32">
        <f>AM31/AM71*100</f>
        <v>76.92746618333165</v>
      </c>
      <c r="AO31" s="57">
        <v>68.3</v>
      </c>
      <c r="AP31" s="22">
        <v>22050</v>
      </c>
      <c r="AQ31" s="32">
        <f>AP31/AP71*100</f>
        <v>76.2289981331674</v>
      </c>
      <c r="AR31" s="35">
        <v>0.947</v>
      </c>
      <c r="AS31" s="22">
        <v>26072</v>
      </c>
      <c r="AT31" s="32">
        <f>AS31/AS71*100</f>
        <v>79.27993675120112</v>
      </c>
      <c r="AU31" s="35">
        <v>0.911</v>
      </c>
      <c r="AV31" s="22">
        <v>36045</v>
      </c>
      <c r="AW31" s="32">
        <f>AV31/AV71*100</f>
        <v>84.01902053565185</v>
      </c>
      <c r="AX31" s="35">
        <v>0.912</v>
      </c>
      <c r="AY31" s="22">
        <v>15864</v>
      </c>
      <c r="AZ31" s="32">
        <f>AY31/AY71*100</f>
        <v>70.10783100583348</v>
      </c>
      <c r="BA31" s="35">
        <v>0.856</v>
      </c>
      <c r="BB31" s="22">
        <v>12726</v>
      </c>
      <c r="BC31" s="32">
        <f>BB31/BB71*100</f>
        <v>65.25484565685571</v>
      </c>
      <c r="BD31" s="35">
        <v>0.73</v>
      </c>
      <c r="BE31" s="22">
        <v>19859</v>
      </c>
      <c r="BF31" s="32">
        <f>BE31/BE71*100</f>
        <v>74.45356727777153</v>
      </c>
      <c r="BG31" s="35">
        <v>1.146</v>
      </c>
      <c r="BH31" s="22">
        <v>22257</v>
      </c>
      <c r="BI31" s="32">
        <f>BH31/BH71*100</f>
        <v>76.5292438881821</v>
      </c>
      <c r="BJ31" s="35">
        <v>0.828</v>
      </c>
      <c r="BK31" s="22">
        <v>22267</v>
      </c>
      <c r="BL31" s="32">
        <f>BK31/BK71*100</f>
        <v>76.54257330445843</v>
      </c>
      <c r="BM31" s="35">
        <v>0.829</v>
      </c>
      <c r="BN31" s="22">
        <v>24544</v>
      </c>
      <c r="BO31" s="32">
        <f>BN31/BN71*100</f>
        <v>78.2403570290086</v>
      </c>
      <c r="BP31" s="35">
        <v>0.913</v>
      </c>
      <c r="BQ31" s="78" t="e">
        <f t="shared" si="0"/>
        <v>#DIV/0!</v>
      </c>
    </row>
    <row r="32" spans="1:69" ht="12.75">
      <c r="A32" s="85"/>
      <c r="B32" s="52" t="s">
        <v>81</v>
      </c>
      <c r="C32" s="124">
        <v>160.4</v>
      </c>
      <c r="D32" s="124"/>
      <c r="E32" s="135">
        <v>146.5</v>
      </c>
      <c r="F32" s="135"/>
      <c r="G32" s="35">
        <f>E32/C32</f>
        <v>0.9133416458852868</v>
      </c>
      <c r="H32" s="126">
        <v>175.8</v>
      </c>
      <c r="I32" s="126"/>
      <c r="J32" s="63">
        <f>H32/C32</f>
        <v>1.0960099750623442</v>
      </c>
      <c r="K32" s="22"/>
      <c r="L32" s="32"/>
      <c r="M32" s="63"/>
      <c r="N32" s="64"/>
      <c r="O32" s="22"/>
      <c r="P32" s="32"/>
      <c r="Q32" s="108"/>
      <c r="R32" s="108"/>
      <c r="S32" s="108"/>
      <c r="T32" s="35"/>
      <c r="U32" s="22"/>
      <c r="V32" s="32"/>
      <c r="W32" s="35"/>
      <c r="X32" s="22"/>
      <c r="Y32" s="32"/>
      <c r="Z32" s="35"/>
      <c r="AA32" s="22"/>
      <c r="AB32" s="32"/>
      <c r="AC32" s="48"/>
      <c r="AD32" s="125"/>
      <c r="AE32" s="125"/>
      <c r="AF32" s="35">
        <f>AD32/H32</f>
        <v>0</v>
      </c>
      <c r="AG32" s="22">
        <v>66</v>
      </c>
      <c r="AH32" s="32"/>
      <c r="AI32" s="63"/>
      <c r="AJ32" s="22">
        <v>66</v>
      </c>
      <c r="AK32" s="32"/>
      <c r="AL32" s="35"/>
      <c r="AM32" s="22">
        <v>66</v>
      </c>
      <c r="AN32" s="32"/>
      <c r="AO32" s="57"/>
      <c r="AP32" s="22">
        <v>66</v>
      </c>
      <c r="AQ32" s="32"/>
      <c r="AR32" s="35"/>
      <c r="AS32" s="22">
        <v>66</v>
      </c>
      <c r="AT32" s="32"/>
      <c r="AU32" s="35"/>
      <c r="AV32" s="22">
        <v>122</v>
      </c>
      <c r="AW32" s="32"/>
      <c r="AX32" s="35"/>
      <c r="AY32" s="22">
        <v>13</v>
      </c>
      <c r="AZ32" s="32"/>
      <c r="BA32" s="35"/>
      <c r="BB32" s="22">
        <v>30</v>
      </c>
      <c r="BC32" s="32"/>
      <c r="BD32" s="35"/>
      <c r="BE32" s="22">
        <v>66</v>
      </c>
      <c r="BF32" s="32"/>
      <c r="BG32" s="35"/>
      <c r="BH32" s="22">
        <v>66</v>
      </c>
      <c r="BI32" s="32"/>
      <c r="BJ32" s="35"/>
      <c r="BK32" s="22">
        <v>66</v>
      </c>
      <c r="BL32" s="32"/>
      <c r="BM32" s="35"/>
      <c r="BN32" s="22">
        <v>96</v>
      </c>
      <c r="BO32" s="32"/>
      <c r="BP32" s="35"/>
      <c r="BQ32" s="78" t="e">
        <f t="shared" si="0"/>
        <v>#DIV/0!</v>
      </c>
    </row>
    <row r="33" spans="1:69" ht="25.5">
      <c r="A33" s="85"/>
      <c r="B33" s="52" t="s">
        <v>90</v>
      </c>
      <c r="C33" s="125">
        <v>0</v>
      </c>
      <c r="D33" s="125"/>
      <c r="E33" s="125">
        <v>0</v>
      </c>
      <c r="F33" s="125"/>
      <c r="G33" s="35" t="e">
        <f>E33/C33</f>
        <v>#DIV/0!</v>
      </c>
      <c r="H33" s="125">
        <v>0</v>
      </c>
      <c r="I33" s="125"/>
      <c r="J33" s="63" t="e">
        <f>H33/C33</f>
        <v>#DIV/0!</v>
      </c>
      <c r="K33" s="22"/>
      <c r="L33" s="32"/>
      <c r="M33" s="63"/>
      <c r="N33" s="64"/>
      <c r="O33" s="22"/>
      <c r="P33" s="32"/>
      <c r="Q33" s="108"/>
      <c r="R33" s="108"/>
      <c r="S33" s="108"/>
      <c r="T33" s="35"/>
      <c r="U33" s="22"/>
      <c r="V33" s="32"/>
      <c r="W33" s="35"/>
      <c r="X33" s="22"/>
      <c r="Y33" s="32"/>
      <c r="Z33" s="35"/>
      <c r="AA33" s="22"/>
      <c r="AB33" s="32"/>
      <c r="AC33" s="48"/>
      <c r="AD33" s="125">
        <v>0</v>
      </c>
      <c r="AE33" s="125"/>
      <c r="AF33" s="35" t="e">
        <f>AD33/H33</f>
        <v>#DIV/0!</v>
      </c>
      <c r="AG33" s="22">
        <v>10891</v>
      </c>
      <c r="AH33" s="32"/>
      <c r="AI33" s="63"/>
      <c r="AJ33" s="22">
        <v>10019</v>
      </c>
      <c r="AK33" s="32"/>
      <c r="AL33" s="35"/>
      <c r="AM33" s="22">
        <v>10453</v>
      </c>
      <c r="AN33" s="32"/>
      <c r="AO33" s="57"/>
      <c r="AP33" s="22">
        <v>10454</v>
      </c>
      <c r="AQ33" s="32"/>
      <c r="AR33" s="35"/>
      <c r="AS33" s="22">
        <v>14506</v>
      </c>
      <c r="AT33" s="32"/>
      <c r="AU33" s="35"/>
      <c r="AV33" s="22">
        <v>20923</v>
      </c>
      <c r="AW33" s="32"/>
      <c r="AX33" s="35"/>
      <c r="AY33" s="22">
        <v>2351</v>
      </c>
      <c r="AZ33" s="32"/>
      <c r="BA33" s="35"/>
      <c r="BB33" s="22">
        <v>4196</v>
      </c>
      <c r="BC33" s="32"/>
      <c r="BD33" s="35"/>
      <c r="BE33" s="22">
        <v>10401</v>
      </c>
      <c r="BF33" s="32"/>
      <c r="BG33" s="35"/>
      <c r="BH33" s="22">
        <v>10401</v>
      </c>
      <c r="BI33" s="32"/>
      <c r="BJ33" s="35"/>
      <c r="BK33" s="22">
        <v>10401</v>
      </c>
      <c r="BL33" s="32"/>
      <c r="BM33" s="35"/>
      <c r="BN33" s="22">
        <v>12643</v>
      </c>
      <c r="BO33" s="32"/>
      <c r="BP33" s="35"/>
      <c r="BQ33" s="78" t="e">
        <f t="shared" si="0"/>
        <v>#DIV/0!</v>
      </c>
    </row>
    <row r="34" spans="1:69" ht="12.75">
      <c r="A34" s="85"/>
      <c r="B34" s="52" t="s">
        <v>116</v>
      </c>
      <c r="C34" s="125"/>
      <c r="D34" s="125"/>
      <c r="E34" s="125"/>
      <c r="F34" s="125"/>
      <c r="G34" s="35"/>
      <c r="H34" s="125"/>
      <c r="I34" s="125"/>
      <c r="J34" s="63"/>
      <c r="K34" s="103"/>
      <c r="L34" s="32"/>
      <c r="M34" s="63"/>
      <c r="N34" s="64"/>
      <c r="O34" s="22"/>
      <c r="P34" s="32"/>
      <c r="Q34" s="108"/>
      <c r="R34" s="108"/>
      <c r="S34" s="108"/>
      <c r="T34" s="35"/>
      <c r="U34" s="22"/>
      <c r="V34" s="32"/>
      <c r="W34" s="35"/>
      <c r="X34" s="22"/>
      <c r="Y34" s="32"/>
      <c r="Z34" s="35"/>
      <c r="AA34" s="22"/>
      <c r="AB34" s="32"/>
      <c r="AC34" s="48"/>
      <c r="AD34" s="125"/>
      <c r="AE34" s="125"/>
      <c r="AF34" s="35"/>
      <c r="AG34" s="22"/>
      <c r="AH34" s="32"/>
      <c r="AI34" s="63"/>
      <c r="AJ34" s="22"/>
      <c r="AK34" s="32"/>
      <c r="AL34" s="35"/>
      <c r="AM34" s="22"/>
      <c r="AN34" s="32"/>
      <c r="AO34" s="57"/>
      <c r="AP34" s="22"/>
      <c r="AQ34" s="32"/>
      <c r="AR34" s="35"/>
      <c r="AS34" s="22"/>
      <c r="AT34" s="32"/>
      <c r="AU34" s="35"/>
      <c r="AV34" s="22"/>
      <c r="AW34" s="32"/>
      <c r="AX34" s="35"/>
      <c r="AY34" s="22"/>
      <c r="AZ34" s="32"/>
      <c r="BA34" s="35"/>
      <c r="BB34" s="22"/>
      <c r="BC34" s="32"/>
      <c r="BD34" s="35"/>
      <c r="BE34" s="22"/>
      <c r="BF34" s="32"/>
      <c r="BG34" s="35"/>
      <c r="BH34" s="22"/>
      <c r="BI34" s="32"/>
      <c r="BJ34" s="35"/>
      <c r="BK34" s="22"/>
      <c r="BL34" s="32"/>
      <c r="BM34" s="35"/>
      <c r="BN34" s="22"/>
      <c r="BO34" s="32"/>
      <c r="BP34" s="35"/>
      <c r="BQ34" s="78" t="e">
        <f t="shared" si="0"/>
        <v>#DIV/0!</v>
      </c>
    </row>
    <row r="35" spans="1:69" ht="12.75">
      <c r="A35" s="85" t="s">
        <v>23</v>
      </c>
      <c r="B35" s="8" t="s">
        <v>33</v>
      </c>
      <c r="C35" s="124">
        <v>249.868</v>
      </c>
      <c r="D35" s="124"/>
      <c r="E35" s="124">
        <v>71.28</v>
      </c>
      <c r="F35" s="124"/>
      <c r="G35" s="35">
        <f>E35/C35</f>
        <v>0.28527062288888533</v>
      </c>
      <c r="H35" s="126">
        <v>85.532</v>
      </c>
      <c r="I35" s="126"/>
      <c r="J35" s="63">
        <f>H35/C35</f>
        <v>0.3423087390141995</v>
      </c>
      <c r="K35" s="22"/>
      <c r="L35" s="32"/>
      <c r="M35" s="63"/>
      <c r="N35" s="64"/>
      <c r="O35" s="22"/>
      <c r="P35" s="32"/>
      <c r="Q35" s="108"/>
      <c r="R35" s="108"/>
      <c r="S35" s="108"/>
      <c r="T35" s="35"/>
      <c r="U35" s="22"/>
      <c r="V35" s="32"/>
      <c r="W35" s="35"/>
      <c r="X35" s="22"/>
      <c r="Y35" s="32"/>
      <c r="Z35" s="35"/>
      <c r="AA35" s="22"/>
      <c r="AB35" s="32"/>
      <c r="AC35" s="48"/>
      <c r="AD35" s="126">
        <v>90.411</v>
      </c>
      <c r="AE35" s="126"/>
      <c r="AF35" s="35">
        <f>AD35/H35</f>
        <v>1.0570429780666886</v>
      </c>
      <c r="AG35" s="22">
        <v>4555</v>
      </c>
      <c r="AH35" s="32">
        <f>AG35/AG71*100</f>
        <v>15.443819081847154</v>
      </c>
      <c r="AI35" s="63">
        <v>1.134</v>
      </c>
      <c r="AJ35" s="22">
        <v>4546</v>
      </c>
      <c r="AK35" s="32">
        <f>AJ35/AJ71*100</f>
        <v>15.50953566920269</v>
      </c>
      <c r="AL35" s="35">
        <v>0.77</v>
      </c>
      <c r="AM35" s="22">
        <v>4546</v>
      </c>
      <c r="AN35" s="32">
        <f>AM35/AM71*100</f>
        <v>15.258617796126606</v>
      </c>
      <c r="AO35" s="57">
        <v>82.3</v>
      </c>
      <c r="AP35" s="22">
        <v>4546</v>
      </c>
      <c r="AQ35" s="32">
        <f>AP35/AP71*100</f>
        <v>15.715964875890204</v>
      </c>
      <c r="AR35" s="35">
        <v>0.877</v>
      </c>
      <c r="AS35" s="22">
        <v>4546</v>
      </c>
      <c r="AT35" s="32">
        <f>AS35/AS71*100</f>
        <v>13.823511524660951</v>
      </c>
      <c r="AU35" s="35">
        <v>1</v>
      </c>
      <c r="AV35" s="22">
        <v>4546</v>
      </c>
      <c r="AW35" s="32">
        <f>AV35/AV71*100</f>
        <v>10.596489592317196</v>
      </c>
      <c r="AX35" s="35">
        <v>1.011</v>
      </c>
      <c r="AY35" s="22">
        <v>4546</v>
      </c>
      <c r="AZ35" s="32">
        <f>AY35/AY71*100</f>
        <v>20.090153791762418</v>
      </c>
      <c r="BA35" s="35">
        <v>1.136</v>
      </c>
      <c r="BB35" s="22">
        <v>4546</v>
      </c>
      <c r="BC35" s="32">
        <f>BB35/BB71*100</f>
        <v>23.310429699517996</v>
      </c>
      <c r="BD35" s="35">
        <v>1.238</v>
      </c>
      <c r="BE35" s="22">
        <v>4546</v>
      </c>
      <c r="BF35" s="32">
        <f>BE35/BE71*100</f>
        <v>17.043452180107224</v>
      </c>
      <c r="BG35" s="35">
        <v>0.918</v>
      </c>
      <c r="BH35" s="22">
        <v>4546</v>
      </c>
      <c r="BI35" s="32">
        <f>BH35/BH71*100</f>
        <v>15.631124712031083</v>
      </c>
      <c r="BJ35" s="35">
        <v>0.918</v>
      </c>
      <c r="BK35" s="22">
        <v>4546</v>
      </c>
      <c r="BL35" s="32">
        <f>BK35/BK71*100</f>
        <v>15.62682616616823</v>
      </c>
      <c r="BM35" s="35">
        <v>0.91</v>
      </c>
      <c r="BN35" s="22">
        <v>4546</v>
      </c>
      <c r="BO35" s="32">
        <f>BN35/BN71*100</f>
        <v>14.491552438635638</v>
      </c>
      <c r="BP35" s="35">
        <v>0.919</v>
      </c>
      <c r="BQ35" s="78" t="e">
        <f t="shared" si="0"/>
        <v>#DIV/0!</v>
      </c>
    </row>
    <row r="36" spans="1:69" ht="12.75">
      <c r="A36" s="85"/>
      <c r="B36" s="8" t="s">
        <v>125</v>
      </c>
      <c r="C36" s="125"/>
      <c r="D36" s="125"/>
      <c r="E36" s="125"/>
      <c r="F36" s="125"/>
      <c r="G36" s="35"/>
      <c r="H36" s="125"/>
      <c r="I36" s="125"/>
      <c r="J36" s="63"/>
      <c r="K36" s="22"/>
      <c r="L36" s="32"/>
      <c r="M36" s="63"/>
      <c r="N36" s="64"/>
      <c r="O36" s="22"/>
      <c r="P36" s="32"/>
      <c r="Q36" s="108"/>
      <c r="R36" s="108"/>
      <c r="S36" s="108"/>
      <c r="T36" s="35"/>
      <c r="U36" s="22"/>
      <c r="V36" s="32"/>
      <c r="W36" s="35"/>
      <c r="X36" s="22"/>
      <c r="Y36" s="32"/>
      <c r="Z36" s="35"/>
      <c r="AA36" s="22"/>
      <c r="AB36" s="32"/>
      <c r="AC36" s="48"/>
      <c r="AD36" s="125"/>
      <c r="AE36" s="125"/>
      <c r="AF36" s="35"/>
      <c r="AG36" s="22"/>
      <c r="AH36" s="32"/>
      <c r="AI36" s="63"/>
      <c r="AJ36" s="22"/>
      <c r="AK36" s="32"/>
      <c r="AL36" s="35"/>
      <c r="AM36" s="22"/>
      <c r="AN36" s="32"/>
      <c r="AO36" s="57"/>
      <c r="AP36" s="22"/>
      <c r="AQ36" s="32"/>
      <c r="AR36" s="35"/>
      <c r="AS36" s="22"/>
      <c r="AT36" s="32"/>
      <c r="AU36" s="35"/>
      <c r="AV36" s="22"/>
      <c r="AW36" s="32"/>
      <c r="AX36" s="35"/>
      <c r="AY36" s="22"/>
      <c r="AZ36" s="32"/>
      <c r="BA36" s="35"/>
      <c r="BB36" s="22"/>
      <c r="BC36" s="32"/>
      <c r="BD36" s="35"/>
      <c r="BE36" s="22"/>
      <c r="BF36" s="32"/>
      <c r="BG36" s="35"/>
      <c r="BH36" s="22"/>
      <c r="BI36" s="32"/>
      <c r="BJ36" s="35"/>
      <c r="BK36" s="22"/>
      <c r="BL36" s="32"/>
      <c r="BM36" s="35"/>
      <c r="BN36" s="22"/>
      <c r="BO36" s="32"/>
      <c r="BP36" s="35"/>
      <c r="BQ36" s="78" t="e">
        <f t="shared" si="0"/>
        <v>#DIV/0!</v>
      </c>
    </row>
    <row r="37" spans="1:69" s="44" customFormat="1" ht="12.75">
      <c r="A37" s="86" t="s">
        <v>24</v>
      </c>
      <c r="B37" s="8" t="s">
        <v>34</v>
      </c>
      <c r="C37" s="124">
        <v>120</v>
      </c>
      <c r="D37" s="124"/>
      <c r="E37" s="125">
        <v>100</v>
      </c>
      <c r="F37" s="125"/>
      <c r="G37" s="35">
        <f>E37/C37</f>
        <v>0.8333333333333334</v>
      </c>
      <c r="H37" s="125">
        <v>120</v>
      </c>
      <c r="I37" s="125"/>
      <c r="J37" s="66">
        <f>H37/C37</f>
        <v>1</v>
      </c>
      <c r="K37" s="22"/>
      <c r="L37" s="32"/>
      <c r="M37" s="63"/>
      <c r="N37" s="64"/>
      <c r="O37" s="22"/>
      <c r="P37" s="32"/>
      <c r="Q37" s="108"/>
      <c r="R37" s="108"/>
      <c r="S37" s="108"/>
      <c r="T37" s="35"/>
      <c r="U37" s="22"/>
      <c r="V37" s="32"/>
      <c r="W37" s="35"/>
      <c r="X37" s="22"/>
      <c r="Y37" s="32"/>
      <c r="Z37" s="35"/>
      <c r="AA37" s="22"/>
      <c r="AB37" s="32"/>
      <c r="AC37" s="48"/>
      <c r="AD37" s="125">
        <v>120</v>
      </c>
      <c r="AE37" s="125"/>
      <c r="AF37" s="35">
        <f>AD37/H37</f>
        <v>1</v>
      </c>
      <c r="AG37" s="22"/>
      <c r="AH37" s="32">
        <f>AG37/$H$71*100</f>
        <v>0</v>
      </c>
      <c r="AI37" s="66"/>
      <c r="AJ37" s="22"/>
      <c r="AK37" s="32">
        <f>AJ37/$H$71*100</f>
        <v>0</v>
      </c>
      <c r="AL37" s="35"/>
      <c r="AM37" s="22"/>
      <c r="AN37" s="32">
        <f>AM37/$H$71*100</f>
        <v>0</v>
      </c>
      <c r="AO37" s="58"/>
      <c r="AP37" s="22"/>
      <c r="AQ37" s="32">
        <f>AP37/$H$71*100</f>
        <v>0</v>
      </c>
      <c r="AR37" s="35"/>
      <c r="AS37" s="22"/>
      <c r="AT37" s="32">
        <f>AS37/$H$71*100</f>
        <v>0</v>
      </c>
      <c r="AU37" s="35"/>
      <c r="AV37" s="22"/>
      <c r="AW37" s="32">
        <f>AV37/$H$71*100</f>
        <v>0</v>
      </c>
      <c r="AX37" s="35"/>
      <c r="AY37" s="22"/>
      <c r="AZ37" s="32">
        <f>AY37/$H$71*100</f>
        <v>0</v>
      </c>
      <c r="BA37" s="35"/>
      <c r="BB37" s="22"/>
      <c r="BC37" s="32">
        <f>BB37/$H$71*100</f>
        <v>0</v>
      </c>
      <c r="BD37" s="35"/>
      <c r="BE37" s="22"/>
      <c r="BF37" s="32">
        <f>BE37/$H$71*100</f>
        <v>0</v>
      </c>
      <c r="BG37" s="35"/>
      <c r="BH37" s="22"/>
      <c r="BI37" s="32">
        <f>BH37/$H$71*100</f>
        <v>0</v>
      </c>
      <c r="BJ37" s="35"/>
      <c r="BK37" s="22"/>
      <c r="BL37" s="32">
        <f>BK37/$H$71*100</f>
        <v>0</v>
      </c>
      <c r="BM37" s="35"/>
      <c r="BN37" s="22"/>
      <c r="BO37" s="32">
        <f>BN37/$H$71*100</f>
        <v>0</v>
      </c>
      <c r="BP37" s="35"/>
      <c r="BQ37" s="78" t="e">
        <f t="shared" si="0"/>
        <v>#DIV/0!</v>
      </c>
    </row>
    <row r="38" spans="1:69" s="44" customFormat="1" ht="12.75">
      <c r="A38" s="86"/>
      <c r="B38" s="8" t="s">
        <v>117</v>
      </c>
      <c r="C38" s="124">
        <v>70</v>
      </c>
      <c r="D38" s="124"/>
      <c r="E38" s="125">
        <v>0</v>
      </c>
      <c r="F38" s="125"/>
      <c r="G38" s="35"/>
      <c r="H38" s="125">
        <v>0</v>
      </c>
      <c r="I38" s="125"/>
      <c r="J38" s="66"/>
      <c r="K38" s="22"/>
      <c r="L38" s="32"/>
      <c r="M38" s="63"/>
      <c r="N38" s="64"/>
      <c r="O38" s="22"/>
      <c r="P38" s="32"/>
      <c r="Q38" s="108"/>
      <c r="R38" s="108"/>
      <c r="S38" s="108"/>
      <c r="T38" s="35"/>
      <c r="U38" s="22"/>
      <c r="V38" s="32"/>
      <c r="W38" s="35"/>
      <c r="X38" s="22"/>
      <c r="Y38" s="32"/>
      <c r="Z38" s="35"/>
      <c r="AA38" s="22"/>
      <c r="AB38" s="32"/>
      <c r="AC38" s="48"/>
      <c r="AD38" s="125">
        <v>0</v>
      </c>
      <c r="AE38" s="125"/>
      <c r="AF38" s="35"/>
      <c r="AG38" s="22"/>
      <c r="AH38" s="32"/>
      <c r="AI38" s="66"/>
      <c r="AJ38" s="22"/>
      <c r="AK38" s="32"/>
      <c r="AL38" s="35"/>
      <c r="AM38" s="22"/>
      <c r="AN38" s="32"/>
      <c r="AO38" s="58"/>
      <c r="AP38" s="22"/>
      <c r="AQ38" s="32"/>
      <c r="AR38" s="35"/>
      <c r="AS38" s="22"/>
      <c r="AT38" s="32"/>
      <c r="AU38" s="35"/>
      <c r="AV38" s="22"/>
      <c r="AW38" s="32"/>
      <c r="AX38" s="35"/>
      <c r="AY38" s="22"/>
      <c r="AZ38" s="32"/>
      <c r="BA38" s="35"/>
      <c r="BB38" s="22"/>
      <c r="BC38" s="32"/>
      <c r="BD38" s="35"/>
      <c r="BE38" s="22"/>
      <c r="BF38" s="32"/>
      <c r="BG38" s="35"/>
      <c r="BH38" s="22"/>
      <c r="BI38" s="32"/>
      <c r="BJ38" s="35"/>
      <c r="BK38" s="22"/>
      <c r="BL38" s="32"/>
      <c r="BM38" s="35"/>
      <c r="BN38" s="22"/>
      <c r="BO38" s="32"/>
      <c r="BP38" s="35"/>
      <c r="BQ38" s="78"/>
    </row>
    <row r="39" spans="1:69" s="44" customFormat="1" ht="12.75">
      <c r="A39" s="86"/>
      <c r="B39" s="43" t="s">
        <v>81</v>
      </c>
      <c r="C39" s="125"/>
      <c r="D39" s="125"/>
      <c r="E39" s="125"/>
      <c r="F39" s="125"/>
      <c r="G39" s="35"/>
      <c r="H39" s="125"/>
      <c r="I39" s="125"/>
      <c r="J39" s="66"/>
      <c r="K39" s="9"/>
      <c r="L39" s="32"/>
      <c r="M39" s="63"/>
      <c r="N39" s="64"/>
      <c r="O39" s="9"/>
      <c r="P39" s="32"/>
      <c r="Q39" s="108"/>
      <c r="R39" s="108"/>
      <c r="S39" s="108"/>
      <c r="T39" s="35"/>
      <c r="U39" s="9"/>
      <c r="V39" s="32"/>
      <c r="W39" s="35"/>
      <c r="X39" s="9"/>
      <c r="Y39" s="32"/>
      <c r="Z39" s="35"/>
      <c r="AA39" s="9"/>
      <c r="AB39" s="32"/>
      <c r="AC39" s="48"/>
      <c r="AD39" s="125"/>
      <c r="AE39" s="125"/>
      <c r="AF39" s="35"/>
      <c r="AG39" s="9"/>
      <c r="AH39" s="32">
        <f>AG39/$H$71*100</f>
        <v>0</v>
      </c>
      <c r="AI39" s="66"/>
      <c r="AJ39" s="9"/>
      <c r="AK39" s="32">
        <f>AJ39/$H$71*100</f>
        <v>0</v>
      </c>
      <c r="AL39" s="35"/>
      <c r="AM39" s="9"/>
      <c r="AN39" s="32">
        <f>AM39/$H$71*100</f>
        <v>0</v>
      </c>
      <c r="AO39" s="58"/>
      <c r="AP39" s="9"/>
      <c r="AQ39" s="32">
        <f>AP39/$H$71*100</f>
        <v>0</v>
      </c>
      <c r="AR39" s="35"/>
      <c r="AS39" s="9"/>
      <c r="AT39" s="32">
        <f>AS39/$H$71*100</f>
        <v>0</v>
      </c>
      <c r="AU39" s="35"/>
      <c r="AV39" s="9"/>
      <c r="AW39" s="32">
        <f>AV39/$H$71*100</f>
        <v>0</v>
      </c>
      <c r="AX39" s="35"/>
      <c r="AY39" s="9"/>
      <c r="AZ39" s="32">
        <f>AY39/$H$71*100</f>
        <v>0</v>
      </c>
      <c r="BA39" s="35"/>
      <c r="BB39" s="9"/>
      <c r="BC39" s="32">
        <f>BB39/$H$71*100</f>
        <v>0</v>
      </c>
      <c r="BD39" s="35"/>
      <c r="BE39" s="9"/>
      <c r="BF39" s="32">
        <f>BE39/$H$71*100</f>
        <v>0</v>
      </c>
      <c r="BG39" s="35"/>
      <c r="BH39" s="9"/>
      <c r="BI39" s="32">
        <f>BH39/$H$71*100</f>
        <v>0</v>
      </c>
      <c r="BJ39" s="35"/>
      <c r="BK39" s="9"/>
      <c r="BL39" s="32">
        <f>BK39/$H$71*100</f>
        <v>0</v>
      </c>
      <c r="BM39" s="35"/>
      <c r="BN39" s="9"/>
      <c r="BO39" s="32">
        <f>BN39/$H$71*100</f>
        <v>0</v>
      </c>
      <c r="BP39" s="35"/>
      <c r="BQ39" s="78" t="e">
        <f t="shared" si="0"/>
        <v>#DIV/0!</v>
      </c>
    </row>
    <row r="40" spans="1:69" s="44" customFormat="1" ht="12.75">
      <c r="A40" s="86"/>
      <c r="B40" s="43" t="s">
        <v>82</v>
      </c>
      <c r="C40" s="125">
        <v>0</v>
      </c>
      <c r="D40" s="125"/>
      <c r="E40" s="125">
        <v>0</v>
      </c>
      <c r="F40" s="125"/>
      <c r="G40" s="35"/>
      <c r="H40" s="125">
        <v>0</v>
      </c>
      <c r="I40" s="125"/>
      <c r="J40" s="66"/>
      <c r="K40" s="22"/>
      <c r="L40" s="32"/>
      <c r="M40" s="63"/>
      <c r="N40" s="64"/>
      <c r="O40" s="22"/>
      <c r="P40" s="32"/>
      <c r="Q40" s="108"/>
      <c r="R40" s="108"/>
      <c r="S40" s="108"/>
      <c r="T40" s="35"/>
      <c r="U40" s="22"/>
      <c r="V40" s="32"/>
      <c r="W40" s="35"/>
      <c r="X40" s="22"/>
      <c r="Y40" s="32"/>
      <c r="Z40" s="35"/>
      <c r="AA40" s="22"/>
      <c r="AB40" s="32"/>
      <c r="AC40" s="48"/>
      <c r="AD40" s="125"/>
      <c r="AE40" s="125"/>
      <c r="AF40" s="35"/>
      <c r="AG40" s="22">
        <f>AG37-AG39</f>
        <v>0</v>
      </c>
      <c r="AH40" s="32">
        <f>AG40/$H$71*100</f>
        <v>0</v>
      </c>
      <c r="AI40" s="66"/>
      <c r="AJ40" s="22">
        <f>AJ37-AJ39</f>
        <v>0</v>
      </c>
      <c r="AK40" s="32">
        <f>AJ40/$H$71*100</f>
        <v>0</v>
      </c>
      <c r="AL40" s="35"/>
      <c r="AM40" s="22">
        <f>AM37-AM39</f>
        <v>0</v>
      </c>
      <c r="AN40" s="32">
        <f>AM40/$H$71*100</f>
        <v>0</v>
      </c>
      <c r="AO40" s="58"/>
      <c r="AP40" s="22">
        <f>AP37-AP39</f>
        <v>0</v>
      </c>
      <c r="AQ40" s="32">
        <f>AP40/$H$71*100</f>
        <v>0</v>
      </c>
      <c r="AR40" s="35"/>
      <c r="AS40" s="22">
        <f>AS37-AS39</f>
        <v>0</v>
      </c>
      <c r="AT40" s="32">
        <f>AS40/$H$71*100</f>
        <v>0</v>
      </c>
      <c r="AU40" s="35"/>
      <c r="AV40" s="22">
        <f>AV37-AV39</f>
        <v>0</v>
      </c>
      <c r="AW40" s="32">
        <f>AV40/$H$71*100</f>
        <v>0</v>
      </c>
      <c r="AX40" s="35"/>
      <c r="AY40" s="22">
        <f>AY37-AY39</f>
        <v>0</v>
      </c>
      <c r="AZ40" s="32">
        <f>AY40/$H$71*100</f>
        <v>0</v>
      </c>
      <c r="BA40" s="35"/>
      <c r="BB40" s="22">
        <f>BB37-BB39</f>
        <v>0</v>
      </c>
      <c r="BC40" s="32">
        <f>BB40/$H$71*100</f>
        <v>0</v>
      </c>
      <c r="BD40" s="35"/>
      <c r="BE40" s="22">
        <f>BE37-BE39</f>
        <v>0</v>
      </c>
      <c r="BF40" s="32">
        <f>BE40/$H$71*100</f>
        <v>0</v>
      </c>
      <c r="BG40" s="35"/>
      <c r="BH40" s="22">
        <f>BH37-BH39</f>
        <v>0</v>
      </c>
      <c r="BI40" s="32">
        <f>BH40/$H$71*100</f>
        <v>0</v>
      </c>
      <c r="BJ40" s="35"/>
      <c r="BK40" s="22">
        <f>BK37-BK39</f>
        <v>0</v>
      </c>
      <c r="BL40" s="32">
        <f>BK40/$H$71*100</f>
        <v>0</v>
      </c>
      <c r="BM40" s="35"/>
      <c r="BN40" s="22">
        <f>BN37-BN39</f>
        <v>0</v>
      </c>
      <c r="BO40" s="32">
        <f>BN40/$H$71*100</f>
        <v>0</v>
      </c>
      <c r="BP40" s="35"/>
      <c r="BQ40" s="78" t="e">
        <f t="shared" si="0"/>
        <v>#DIV/0!</v>
      </c>
    </row>
    <row r="41" spans="1:69" ht="25.5">
      <c r="A41" s="85" t="s">
        <v>35</v>
      </c>
      <c r="B41" s="24" t="s">
        <v>36</v>
      </c>
      <c r="C41" s="125"/>
      <c r="D41" s="125"/>
      <c r="E41" s="125"/>
      <c r="F41" s="125"/>
      <c r="G41" s="35"/>
      <c r="H41" s="125"/>
      <c r="I41" s="125"/>
      <c r="J41" s="63"/>
      <c r="K41" s="22"/>
      <c r="L41" s="32"/>
      <c r="M41" s="63"/>
      <c r="N41" s="64"/>
      <c r="O41" s="22"/>
      <c r="P41" s="32"/>
      <c r="Q41" s="108"/>
      <c r="R41" s="108"/>
      <c r="S41" s="108"/>
      <c r="T41" s="35"/>
      <c r="U41" s="22"/>
      <c r="V41" s="32"/>
      <c r="W41" s="35"/>
      <c r="X41" s="22"/>
      <c r="Y41" s="32"/>
      <c r="Z41" s="35"/>
      <c r="AA41" s="22"/>
      <c r="AB41" s="32"/>
      <c r="AC41" s="48"/>
      <c r="AD41" s="125"/>
      <c r="AE41" s="125"/>
      <c r="AF41" s="35"/>
      <c r="AG41" s="22"/>
      <c r="AH41" s="32">
        <f>AG41/AG71*100</f>
        <v>0</v>
      </c>
      <c r="AI41" s="63"/>
      <c r="AJ41" s="22"/>
      <c r="AK41" s="32">
        <f>AJ41/AJ71*100</f>
        <v>0</v>
      </c>
      <c r="AL41" s="35"/>
      <c r="AM41" s="22"/>
      <c r="AN41" s="32">
        <f>AM41/AM71*100</f>
        <v>0</v>
      </c>
      <c r="AO41" s="57"/>
      <c r="AP41" s="22"/>
      <c r="AQ41" s="32">
        <f>AP41/AP71*100</f>
        <v>0</v>
      </c>
      <c r="AR41" s="35"/>
      <c r="AS41" s="22"/>
      <c r="AT41" s="32">
        <f>AS41/AS71*100</f>
        <v>0</v>
      </c>
      <c r="AU41" s="35"/>
      <c r="AV41" s="22"/>
      <c r="AW41" s="32">
        <f>AV41/AV71*100</f>
        <v>0</v>
      </c>
      <c r="AX41" s="35"/>
      <c r="AY41" s="22"/>
      <c r="AZ41" s="32">
        <f>AY41/AY71*100</f>
        <v>0</v>
      </c>
      <c r="BA41" s="35"/>
      <c r="BB41" s="22"/>
      <c r="BC41" s="32">
        <f>BB41/BB71*100</f>
        <v>0</v>
      </c>
      <c r="BD41" s="35"/>
      <c r="BE41" s="22"/>
      <c r="BF41" s="32">
        <f>BE41/BE71*100</f>
        <v>0</v>
      </c>
      <c r="BG41" s="35"/>
      <c r="BH41" s="22"/>
      <c r="BI41" s="32">
        <f>BH41/BH71*100</f>
        <v>0</v>
      </c>
      <c r="BJ41" s="35"/>
      <c r="BK41" s="22"/>
      <c r="BL41" s="32">
        <f>BK41/BK71*100</f>
        <v>0</v>
      </c>
      <c r="BM41" s="35"/>
      <c r="BN41" s="22"/>
      <c r="BO41" s="32">
        <f>BN41/BN71*100</f>
        <v>0</v>
      </c>
      <c r="BP41" s="35"/>
      <c r="BQ41" s="78"/>
    </row>
    <row r="42" spans="1:69" ht="13.5">
      <c r="A42" s="87" t="s">
        <v>21</v>
      </c>
      <c r="B42" s="25" t="s">
        <v>37</v>
      </c>
      <c r="C42" s="125"/>
      <c r="D42" s="125"/>
      <c r="E42" s="125"/>
      <c r="F42" s="125"/>
      <c r="G42" s="35"/>
      <c r="H42" s="125"/>
      <c r="I42" s="125"/>
      <c r="J42" s="61"/>
      <c r="K42" s="6"/>
      <c r="L42" s="32"/>
      <c r="M42" s="61"/>
      <c r="N42" s="62"/>
      <c r="O42" s="6"/>
      <c r="P42" s="32"/>
      <c r="Q42" s="108"/>
      <c r="R42" s="108"/>
      <c r="S42" s="108"/>
      <c r="T42" s="35"/>
      <c r="U42" s="6"/>
      <c r="V42" s="32"/>
      <c r="W42" s="36"/>
      <c r="X42" s="6"/>
      <c r="Y42" s="32"/>
      <c r="Z42" s="36"/>
      <c r="AA42" s="6"/>
      <c r="AB42" s="32"/>
      <c r="AC42" s="48"/>
      <c r="AD42" s="125"/>
      <c r="AE42" s="125"/>
      <c r="AF42" s="35"/>
      <c r="AG42" s="6">
        <f>AG43+AG44+AG53</f>
        <v>2282</v>
      </c>
      <c r="AH42" s="32">
        <f>AG42/AG71*100</f>
        <v>7.737166881399607</v>
      </c>
      <c r="AI42" s="61"/>
      <c r="AJ42" s="6">
        <f>AJ43+AJ44+AJ53</f>
        <v>2280</v>
      </c>
      <c r="AK42" s="32">
        <f>AJ42/AJ71*100</f>
        <v>7.778649653713623</v>
      </c>
      <c r="AL42" s="35"/>
      <c r="AM42" s="6">
        <f>AM43+AM44+AM53</f>
        <v>2278</v>
      </c>
      <c r="AN42" s="32">
        <f>AM42/AM71*100</f>
        <v>7.646091363743161</v>
      </c>
      <c r="AO42" s="57"/>
      <c r="AP42" s="6">
        <f>AP43+AP44+AP53</f>
        <v>2280</v>
      </c>
      <c r="AQ42" s="32">
        <f>AP42/AP71*100</f>
        <v>7.882182119892138</v>
      </c>
      <c r="AR42" s="35"/>
      <c r="AS42" s="6">
        <f>AS43+AS44+AS53</f>
        <v>2268</v>
      </c>
      <c r="AT42" s="32">
        <f>AS42/AS71*100</f>
        <v>6.896551724137931</v>
      </c>
      <c r="AU42" s="35"/>
      <c r="AV42" s="6">
        <f>AV43+AV44+AV53</f>
        <v>2310</v>
      </c>
      <c r="AW42" s="32">
        <f>AV42/AV71*100</f>
        <v>5.384489872030955</v>
      </c>
      <c r="AX42" s="35"/>
      <c r="AY42" s="6">
        <f>AY43+AY44+AY53</f>
        <v>2218</v>
      </c>
      <c r="AZ42" s="32">
        <f>AY42/AY71*100</f>
        <v>9.8020152024041</v>
      </c>
      <c r="BA42" s="35"/>
      <c r="BB42" s="6">
        <f>BB43+BB44+BB53</f>
        <v>2230</v>
      </c>
      <c r="BC42" s="32">
        <f>BB42/BB71*100</f>
        <v>11.434724643626295</v>
      </c>
      <c r="BD42" s="35"/>
      <c r="BE42" s="6">
        <f>BE43+BE44+BE53</f>
        <v>2268</v>
      </c>
      <c r="BF42" s="32">
        <f>BE42/BE71*100</f>
        <v>8.502980542121247</v>
      </c>
      <c r="BG42" s="35"/>
      <c r="BH42" s="6">
        <f>BH43+BH44+BH53</f>
        <v>2280</v>
      </c>
      <c r="BI42" s="32">
        <f>BH42/BH71*100</f>
        <v>7.839631399786818</v>
      </c>
      <c r="BJ42" s="35"/>
      <c r="BK42" s="6">
        <f>BK43+BK44+BK53</f>
        <v>2278</v>
      </c>
      <c r="BL42" s="32">
        <f>BK42/BK71*100</f>
        <v>7.830600529373346</v>
      </c>
      <c r="BM42" s="35"/>
      <c r="BN42" s="6">
        <f>BN43+BN44+BN53</f>
        <v>2280</v>
      </c>
      <c r="BO42" s="32">
        <f>BN42/BN71*100</f>
        <v>7.268090532355755</v>
      </c>
      <c r="BP42" s="35"/>
      <c r="BQ42" s="78" t="e">
        <f t="shared" si="0"/>
        <v>#DIV/0!</v>
      </c>
    </row>
    <row r="43" spans="1:69" ht="25.5">
      <c r="A43" s="85" t="s">
        <v>38</v>
      </c>
      <c r="B43" s="8" t="s">
        <v>39</v>
      </c>
      <c r="C43" s="125"/>
      <c r="D43" s="125"/>
      <c r="E43" s="125"/>
      <c r="F43" s="125"/>
      <c r="G43" s="35"/>
      <c r="H43" s="125"/>
      <c r="I43" s="125"/>
      <c r="J43" s="63"/>
      <c r="K43" s="22"/>
      <c r="L43" s="32"/>
      <c r="M43" s="63"/>
      <c r="N43" s="64"/>
      <c r="O43" s="22"/>
      <c r="P43" s="32"/>
      <c r="Q43" s="108"/>
      <c r="R43" s="108"/>
      <c r="S43" s="108"/>
      <c r="T43" s="35"/>
      <c r="U43" s="22"/>
      <c r="V43" s="32"/>
      <c r="W43" s="35"/>
      <c r="X43" s="22"/>
      <c r="Y43" s="32"/>
      <c r="Z43" s="35"/>
      <c r="AA43" s="22"/>
      <c r="AB43" s="32"/>
      <c r="AC43" s="48"/>
      <c r="AD43" s="125"/>
      <c r="AE43" s="125"/>
      <c r="AF43" s="35"/>
      <c r="AG43" s="22"/>
      <c r="AH43" s="32">
        <f>AG43/AG71*100</f>
        <v>0</v>
      </c>
      <c r="AI43" s="63"/>
      <c r="AJ43" s="22"/>
      <c r="AK43" s="32">
        <f>AJ43/AJ71*100</f>
        <v>0</v>
      </c>
      <c r="AL43" s="35"/>
      <c r="AM43" s="22"/>
      <c r="AN43" s="32">
        <f>AM43/AM71*100</f>
        <v>0</v>
      </c>
      <c r="AO43" s="57"/>
      <c r="AP43" s="22"/>
      <c r="AQ43" s="32">
        <f>AP43/AP71*100</f>
        <v>0</v>
      </c>
      <c r="AR43" s="35"/>
      <c r="AS43" s="22"/>
      <c r="AT43" s="32">
        <f>AS43/AS71*100</f>
        <v>0</v>
      </c>
      <c r="AU43" s="35"/>
      <c r="AV43" s="22"/>
      <c r="AW43" s="32">
        <f>AV43/AV71*100</f>
        <v>0</v>
      </c>
      <c r="AX43" s="35"/>
      <c r="AY43" s="22"/>
      <c r="AZ43" s="32">
        <f>AY43/AY71*100</f>
        <v>0</v>
      </c>
      <c r="BA43" s="35"/>
      <c r="BB43" s="22"/>
      <c r="BC43" s="32">
        <f>BB43/BB71*100</f>
        <v>0</v>
      </c>
      <c r="BD43" s="35"/>
      <c r="BE43" s="22"/>
      <c r="BF43" s="32">
        <f>BE43/BE71*100</f>
        <v>0</v>
      </c>
      <c r="BG43" s="35"/>
      <c r="BH43" s="22"/>
      <c r="BI43" s="32">
        <f>BH43/BH71*100</f>
        <v>0</v>
      </c>
      <c r="BJ43" s="35"/>
      <c r="BK43" s="22"/>
      <c r="BL43" s="32">
        <f>BK43/BK71*100</f>
        <v>0</v>
      </c>
      <c r="BM43" s="35"/>
      <c r="BN43" s="22"/>
      <c r="BO43" s="32">
        <f>BN43/BN71*100</f>
        <v>0</v>
      </c>
      <c r="BP43" s="35"/>
      <c r="BQ43" s="78"/>
    </row>
    <row r="44" spans="1:69" ht="12.75">
      <c r="A44" s="85" t="s">
        <v>40</v>
      </c>
      <c r="B44" s="8" t="s">
        <v>41</v>
      </c>
      <c r="C44" s="125"/>
      <c r="D44" s="125"/>
      <c r="E44" s="125"/>
      <c r="F44" s="125"/>
      <c r="G44" s="35"/>
      <c r="H44" s="125"/>
      <c r="I44" s="125"/>
      <c r="J44" s="63"/>
      <c r="K44" s="22"/>
      <c r="L44" s="32"/>
      <c r="M44" s="63"/>
      <c r="N44" s="64"/>
      <c r="O44" s="22"/>
      <c r="P44" s="32"/>
      <c r="Q44" s="108"/>
      <c r="R44" s="108"/>
      <c r="S44" s="108"/>
      <c r="T44" s="35"/>
      <c r="U44" s="22"/>
      <c r="V44" s="32"/>
      <c r="W44" s="35"/>
      <c r="X44" s="22"/>
      <c r="Y44" s="32"/>
      <c r="Z44" s="35"/>
      <c r="AA44" s="22"/>
      <c r="AB44" s="32"/>
      <c r="AC44" s="48"/>
      <c r="AD44" s="125"/>
      <c r="AE44" s="125"/>
      <c r="AF44" s="35"/>
      <c r="AG44" s="22">
        <f>SUM(AG46:AG50)</f>
        <v>1470</v>
      </c>
      <c r="AH44" s="32">
        <f>AG44/AG71*100</f>
        <v>4.9840645555028145</v>
      </c>
      <c r="AI44" s="63"/>
      <c r="AJ44" s="22">
        <f>SUM(AJ46:AJ50)</f>
        <v>1467</v>
      </c>
      <c r="AK44" s="32">
        <f>AJ44/AJ71*100</f>
        <v>5.004946948244687</v>
      </c>
      <c r="AL44" s="35"/>
      <c r="AM44" s="22">
        <f>SUM(AM46:AM50)</f>
        <v>1466</v>
      </c>
      <c r="AN44" s="32">
        <f>AM44/AM71*100</f>
        <v>4.920618937334273</v>
      </c>
      <c r="AO44" s="57"/>
      <c r="AP44" s="22">
        <f>SUM(AP46:AP50)</f>
        <v>1467</v>
      </c>
      <c r="AQ44" s="32">
        <f>AP44/AP71*100</f>
        <v>5.07156191661481</v>
      </c>
      <c r="AR44" s="35"/>
      <c r="AS44" s="22">
        <f>SUM(AS46:AS50)</f>
        <v>1456</v>
      </c>
      <c r="AT44" s="32">
        <f>AS44/AS71*100</f>
        <v>4.427415921668795</v>
      </c>
      <c r="AU44" s="35"/>
      <c r="AV44" s="22">
        <f>SUM(AV46:AV50)</f>
        <v>1417</v>
      </c>
      <c r="AW44" s="32">
        <f>AV44/AV71*100</f>
        <v>3.302953311111629</v>
      </c>
      <c r="AX44" s="35"/>
      <c r="AY44" s="22">
        <f>SUM(AY46:AY50)</f>
        <v>1406</v>
      </c>
      <c r="AZ44" s="32">
        <f>AY44/AY71*100</f>
        <v>6.213540745978434</v>
      </c>
      <c r="BA44" s="35"/>
      <c r="BB44" s="22">
        <f>SUM(BB46:BB50)</f>
        <v>1417</v>
      </c>
      <c r="BC44" s="32">
        <f>BB44/BB71*100</f>
        <v>7.265921443954467</v>
      </c>
      <c r="BD44" s="35"/>
      <c r="BE44" s="22">
        <f>SUM(BE46:BE50)</f>
        <v>1456</v>
      </c>
      <c r="BF44" s="32">
        <f>BE44/BE71*100</f>
        <v>5.458703557904998</v>
      </c>
      <c r="BG44" s="35"/>
      <c r="BH44" s="22">
        <f>SUM(BH46:BH50)</f>
        <v>1467</v>
      </c>
      <c r="BI44" s="32">
        <f>BH44/BH71*100</f>
        <v>5.0441838874944125</v>
      </c>
      <c r="BJ44" s="35"/>
      <c r="BK44" s="22">
        <f>SUM(BK46:BK50)</f>
        <v>1466</v>
      </c>
      <c r="BL44" s="32">
        <f>BK44/BK71*100</f>
        <v>5.039359252002337</v>
      </c>
      <c r="BM44" s="35"/>
      <c r="BN44" s="22">
        <f>SUM(BN46:BN50)</f>
        <v>1467</v>
      </c>
      <c r="BO44" s="32">
        <f>BN44/BN71*100</f>
        <v>4.676442460949952</v>
      </c>
      <c r="BP44" s="35"/>
      <c r="BQ44" s="78" t="e">
        <f t="shared" si="0"/>
        <v>#DIV/0!</v>
      </c>
    </row>
    <row r="45" spans="1:69" ht="12.75">
      <c r="A45" s="85"/>
      <c r="B45" s="8" t="s">
        <v>31</v>
      </c>
      <c r="C45" s="125"/>
      <c r="D45" s="125"/>
      <c r="E45" s="125"/>
      <c r="F45" s="125"/>
      <c r="G45" s="35"/>
      <c r="H45" s="125"/>
      <c r="I45" s="125"/>
      <c r="J45" s="63"/>
      <c r="K45" s="9"/>
      <c r="L45" s="32"/>
      <c r="M45" s="63"/>
      <c r="N45" s="64"/>
      <c r="O45" s="9"/>
      <c r="P45" s="32"/>
      <c r="Q45" s="108"/>
      <c r="R45" s="108"/>
      <c r="S45" s="108"/>
      <c r="T45" s="35"/>
      <c r="U45" s="9"/>
      <c r="V45" s="32"/>
      <c r="W45" s="35"/>
      <c r="X45" s="9"/>
      <c r="Y45" s="32"/>
      <c r="Z45" s="35"/>
      <c r="AA45" s="9"/>
      <c r="AB45" s="32"/>
      <c r="AC45" s="48"/>
      <c r="AD45" s="125"/>
      <c r="AE45" s="125"/>
      <c r="AF45" s="35"/>
      <c r="AG45" s="9"/>
      <c r="AH45" s="32"/>
      <c r="AI45" s="63"/>
      <c r="AJ45" s="9"/>
      <c r="AK45" s="32"/>
      <c r="AL45" s="35"/>
      <c r="AM45" s="9"/>
      <c r="AN45" s="32"/>
      <c r="AO45" s="57"/>
      <c r="AP45" s="9"/>
      <c r="AQ45" s="32"/>
      <c r="AR45" s="35"/>
      <c r="AS45" s="9"/>
      <c r="AT45" s="32"/>
      <c r="AU45" s="35"/>
      <c r="AV45" s="9"/>
      <c r="AW45" s="32"/>
      <c r="AX45" s="35"/>
      <c r="AY45" s="9"/>
      <c r="AZ45" s="32"/>
      <c r="BA45" s="35"/>
      <c r="BB45" s="9"/>
      <c r="BC45" s="32"/>
      <c r="BD45" s="35"/>
      <c r="BE45" s="9"/>
      <c r="BF45" s="32"/>
      <c r="BG45" s="35"/>
      <c r="BH45" s="9"/>
      <c r="BI45" s="32"/>
      <c r="BJ45" s="35"/>
      <c r="BK45" s="9"/>
      <c r="BL45" s="32"/>
      <c r="BM45" s="35"/>
      <c r="BN45" s="9"/>
      <c r="BO45" s="32"/>
      <c r="BP45" s="35"/>
      <c r="BQ45" s="78"/>
    </row>
    <row r="46" spans="1:69" ht="25.5">
      <c r="A46" s="86"/>
      <c r="B46" s="8" t="s">
        <v>42</v>
      </c>
      <c r="C46" s="125"/>
      <c r="D46" s="125"/>
      <c r="E46" s="125"/>
      <c r="F46" s="125"/>
      <c r="G46" s="35"/>
      <c r="H46" s="125"/>
      <c r="I46" s="125"/>
      <c r="J46" s="63"/>
      <c r="K46" s="22"/>
      <c r="L46" s="32"/>
      <c r="M46" s="63"/>
      <c r="N46" s="64"/>
      <c r="O46" s="22"/>
      <c r="P46" s="32"/>
      <c r="Q46" s="108"/>
      <c r="R46" s="108"/>
      <c r="S46" s="108"/>
      <c r="T46" s="35"/>
      <c r="U46" s="22"/>
      <c r="V46" s="32"/>
      <c r="W46" s="35"/>
      <c r="X46" s="22"/>
      <c r="Y46" s="32"/>
      <c r="Z46" s="35"/>
      <c r="AA46" s="22"/>
      <c r="AB46" s="32"/>
      <c r="AC46" s="48"/>
      <c r="AD46" s="125"/>
      <c r="AE46" s="125"/>
      <c r="AF46" s="35"/>
      <c r="AG46" s="22">
        <v>100</v>
      </c>
      <c r="AH46" s="32">
        <f>AG46/AG71*100</f>
        <v>0.33905201057842277</v>
      </c>
      <c r="AI46" s="63" t="s">
        <v>114</v>
      </c>
      <c r="AJ46" s="22">
        <v>100</v>
      </c>
      <c r="AK46" s="32">
        <f>AJ46/AJ71*100</f>
        <v>0.3411688444611238</v>
      </c>
      <c r="AL46" s="35">
        <v>0.969</v>
      </c>
      <c r="AM46" s="22">
        <v>100</v>
      </c>
      <c r="AN46" s="32">
        <f>AM46/AM71*100</f>
        <v>0.33564931359715366</v>
      </c>
      <c r="AO46" s="57">
        <v>69.3</v>
      </c>
      <c r="AP46" s="22">
        <v>100</v>
      </c>
      <c r="AQ46" s="32">
        <f>AP46/AP71*100</f>
        <v>0.3457097421005324</v>
      </c>
      <c r="AR46" s="35">
        <v>0.776</v>
      </c>
      <c r="AS46" s="22">
        <v>100</v>
      </c>
      <c r="AT46" s="32">
        <f>AS46/AS71*100</f>
        <v>0.3040807638508788</v>
      </c>
      <c r="AU46" s="35" t="s">
        <v>114</v>
      </c>
      <c r="AV46" s="22">
        <v>100</v>
      </c>
      <c r="AW46" s="32">
        <f>AV46/AV71*100</f>
        <v>0.2330947996550197</v>
      </c>
      <c r="AX46" s="35">
        <v>0.454</v>
      </c>
      <c r="AY46" s="22">
        <v>100</v>
      </c>
      <c r="AZ46" s="32">
        <f>AY46/AY71*100</f>
        <v>0.44193035177656</v>
      </c>
      <c r="BA46" s="35" t="s">
        <v>114</v>
      </c>
      <c r="BB46" s="22">
        <v>100</v>
      </c>
      <c r="BC46" s="32">
        <f>BB46/BB71*100</f>
        <v>0.5127679212388473</v>
      </c>
      <c r="BD46" s="35">
        <v>1.28</v>
      </c>
      <c r="BE46" s="22">
        <v>100</v>
      </c>
      <c r="BF46" s="32">
        <f>BE46/BE71*100</f>
        <v>0.37491095864732127</v>
      </c>
      <c r="BG46" s="35">
        <v>0.507</v>
      </c>
      <c r="BH46" s="22">
        <v>100</v>
      </c>
      <c r="BI46" s="32">
        <f>BH46/BH71*100</f>
        <v>0.3438434824467902</v>
      </c>
      <c r="BJ46" s="35">
        <v>0.585</v>
      </c>
      <c r="BK46" s="22">
        <v>100</v>
      </c>
      <c r="BL46" s="32">
        <f>BK46/BK71*100</f>
        <v>0.3437489257846069</v>
      </c>
      <c r="BM46" s="35">
        <v>0.585</v>
      </c>
      <c r="BN46" s="22">
        <v>100</v>
      </c>
      <c r="BO46" s="32">
        <f>BN46/BN71*100</f>
        <v>0.318775900541919</v>
      </c>
      <c r="BP46" s="35">
        <v>0.592</v>
      </c>
      <c r="BQ46" s="78" t="e">
        <f t="shared" si="0"/>
        <v>#DIV/0!</v>
      </c>
    </row>
    <row r="47" spans="1:69" ht="13.5" customHeight="1">
      <c r="A47" s="86"/>
      <c r="B47" s="8" t="s">
        <v>43</v>
      </c>
      <c r="C47" s="124">
        <v>48.626</v>
      </c>
      <c r="D47" s="124"/>
      <c r="E47" s="124">
        <v>25.1</v>
      </c>
      <c r="F47" s="124"/>
      <c r="G47" s="35">
        <f>E47/C47</f>
        <v>0.5161847571258176</v>
      </c>
      <c r="H47" s="147">
        <v>30.2</v>
      </c>
      <c r="I47" s="147"/>
      <c r="J47" s="63">
        <f>H47/C47</f>
        <v>0.6210669189322585</v>
      </c>
      <c r="K47" s="22"/>
      <c r="L47" s="32"/>
      <c r="M47" s="63"/>
      <c r="N47" s="64"/>
      <c r="O47" s="22"/>
      <c r="P47" s="32"/>
      <c r="Q47" s="108"/>
      <c r="R47" s="108"/>
      <c r="S47" s="108"/>
      <c r="T47" s="35"/>
      <c r="U47" s="22"/>
      <c r="V47" s="32"/>
      <c r="W47" s="35"/>
      <c r="X47" s="22"/>
      <c r="Y47" s="32"/>
      <c r="Z47" s="35"/>
      <c r="AA47" s="22"/>
      <c r="AB47" s="32"/>
      <c r="AC47" s="48"/>
      <c r="AD47" s="125">
        <v>32.2</v>
      </c>
      <c r="AE47" s="125"/>
      <c r="AF47" s="35">
        <f>AD47/H47</f>
        <v>1.066225165562914</v>
      </c>
      <c r="AG47" s="22">
        <v>100</v>
      </c>
      <c r="AH47" s="32">
        <f>AG47/AG71*100</f>
        <v>0.33905201057842277</v>
      </c>
      <c r="AI47" s="63" t="s">
        <v>114</v>
      </c>
      <c r="AJ47" s="22">
        <v>100</v>
      </c>
      <c r="AK47" s="32">
        <f>AJ47/AJ71*100</f>
        <v>0.3411688444611238</v>
      </c>
      <c r="AL47" s="35">
        <v>0.743</v>
      </c>
      <c r="AM47" s="22">
        <v>100</v>
      </c>
      <c r="AN47" s="32">
        <f>AM47/AM71*100</f>
        <v>0.33564931359715366</v>
      </c>
      <c r="AO47" s="57">
        <v>97.2</v>
      </c>
      <c r="AP47" s="22">
        <v>100</v>
      </c>
      <c r="AQ47" s="32">
        <f>AP47/AP71*100</f>
        <v>0.3457097421005324</v>
      </c>
      <c r="AR47" s="35">
        <v>1.001</v>
      </c>
      <c r="AS47" s="22">
        <v>100</v>
      </c>
      <c r="AT47" s="32">
        <f>AS47/AS71*100</f>
        <v>0.3040807638508788</v>
      </c>
      <c r="AU47" s="35">
        <v>0.912</v>
      </c>
      <c r="AV47" s="22">
        <v>100</v>
      </c>
      <c r="AW47" s="32">
        <f>AV47/AV71*100</f>
        <v>0.2330947996550197</v>
      </c>
      <c r="AX47" s="35">
        <v>1.704</v>
      </c>
      <c r="AY47" s="22">
        <v>100</v>
      </c>
      <c r="AZ47" s="32">
        <f>AY47/AY71*100</f>
        <v>0.44193035177656</v>
      </c>
      <c r="BA47" s="35">
        <v>0.725</v>
      </c>
      <c r="BB47" s="22">
        <v>100</v>
      </c>
      <c r="BC47" s="32">
        <f>BB47/BB71*100</f>
        <v>0.5127679212388473</v>
      </c>
      <c r="BD47" s="35">
        <v>1.007</v>
      </c>
      <c r="BE47" s="22">
        <v>100</v>
      </c>
      <c r="BF47" s="32">
        <f>BE47/BE71*100</f>
        <v>0.37491095864732127</v>
      </c>
      <c r="BG47" s="35">
        <v>0.851</v>
      </c>
      <c r="BH47" s="22">
        <v>100</v>
      </c>
      <c r="BI47" s="32">
        <f>BH47/BH71*100</f>
        <v>0.3438434824467902</v>
      </c>
      <c r="BJ47" s="35">
        <v>0.833</v>
      </c>
      <c r="BK47" s="22">
        <v>100</v>
      </c>
      <c r="BL47" s="32">
        <f>BK47/BK71*100</f>
        <v>0.3437489257846069</v>
      </c>
      <c r="BM47" s="35">
        <v>0.833</v>
      </c>
      <c r="BN47" s="22">
        <v>100</v>
      </c>
      <c r="BO47" s="32">
        <f>BN47/BN71*100</f>
        <v>0.318775900541919</v>
      </c>
      <c r="BP47" s="35">
        <v>0.833</v>
      </c>
      <c r="BQ47" s="78" t="e">
        <f t="shared" si="0"/>
        <v>#DIV/0!</v>
      </c>
    </row>
    <row r="48" spans="1:69" ht="12.75">
      <c r="A48" s="86"/>
      <c r="B48" s="8" t="s">
        <v>44</v>
      </c>
      <c r="C48" s="124"/>
      <c r="D48" s="124"/>
      <c r="E48" s="124">
        <v>0</v>
      </c>
      <c r="F48" s="124"/>
      <c r="G48" s="35" t="e">
        <f>E48/C48</f>
        <v>#DIV/0!</v>
      </c>
      <c r="H48" s="125"/>
      <c r="I48" s="125"/>
      <c r="J48" s="63"/>
      <c r="K48" s="22"/>
      <c r="L48" s="32"/>
      <c r="M48" s="63"/>
      <c r="N48" s="64"/>
      <c r="O48" s="22"/>
      <c r="P48" s="32"/>
      <c r="Q48" s="108"/>
      <c r="R48" s="108"/>
      <c r="S48" s="108"/>
      <c r="T48" s="35"/>
      <c r="U48" s="22"/>
      <c r="V48" s="32"/>
      <c r="W48" s="35"/>
      <c r="X48" s="22"/>
      <c r="Y48" s="32"/>
      <c r="Z48" s="35"/>
      <c r="AA48" s="22"/>
      <c r="AB48" s="32"/>
      <c r="AC48" s="48"/>
      <c r="AD48" s="125">
        <v>15.582</v>
      </c>
      <c r="AE48" s="125"/>
      <c r="AF48" s="35" t="e">
        <f>AD48/H48</f>
        <v>#DIV/0!</v>
      </c>
      <c r="AG48" s="22">
        <v>60</v>
      </c>
      <c r="AH48" s="32">
        <f>AG48/AG71*100</f>
        <v>0.20343120634705364</v>
      </c>
      <c r="AI48" s="63">
        <v>0</v>
      </c>
      <c r="AJ48" s="22">
        <v>60</v>
      </c>
      <c r="AK48" s="32">
        <f>AJ48/AJ71*100</f>
        <v>0.2047013066766743</v>
      </c>
      <c r="AL48" s="35">
        <v>0.749</v>
      </c>
      <c r="AM48" s="22">
        <v>60</v>
      </c>
      <c r="AN48" s="32">
        <f>AM48/AM71*100</f>
        <v>0.2013895881582922</v>
      </c>
      <c r="AO48" s="57">
        <v>184</v>
      </c>
      <c r="AP48" s="22">
        <v>60</v>
      </c>
      <c r="AQ48" s="32">
        <f>AP48/AP71*100</f>
        <v>0.20742584526031943</v>
      </c>
      <c r="AR48" s="35">
        <v>0.649</v>
      </c>
      <c r="AS48" s="22">
        <v>50</v>
      </c>
      <c r="AT48" s="32">
        <f>AS48/AS71*100</f>
        <v>0.1520403819254394</v>
      </c>
      <c r="AU48" s="35" t="s">
        <v>114</v>
      </c>
      <c r="AV48" s="22">
        <v>10</v>
      </c>
      <c r="AW48" s="32">
        <f>AV48/AV71*100</f>
        <v>0.02330947996550197</v>
      </c>
      <c r="AX48" s="35">
        <v>0.446</v>
      </c>
      <c r="AY48" s="22"/>
      <c r="AZ48" s="32">
        <f>AY48/AY71*100</f>
        <v>0</v>
      </c>
      <c r="BA48" s="35"/>
      <c r="BB48" s="22">
        <v>10</v>
      </c>
      <c r="BC48" s="32">
        <f>BB48/BB71*100</f>
        <v>0.051276792123884724</v>
      </c>
      <c r="BD48" s="35">
        <v>0.455</v>
      </c>
      <c r="BE48" s="22">
        <v>50</v>
      </c>
      <c r="BF48" s="32">
        <f>BE48/BE71*100</f>
        <v>0.18745547932366063</v>
      </c>
      <c r="BG48" s="35">
        <v>0.723</v>
      </c>
      <c r="BH48" s="22">
        <v>60</v>
      </c>
      <c r="BI48" s="32">
        <f>BH48/BH71*100</f>
        <v>0.2063060894680741</v>
      </c>
      <c r="BJ48" s="35">
        <v>0.845</v>
      </c>
      <c r="BK48" s="22">
        <v>60</v>
      </c>
      <c r="BL48" s="32">
        <f>BK48/BK71*100</f>
        <v>0.20624935547076417</v>
      </c>
      <c r="BM48" s="35">
        <v>0.833</v>
      </c>
      <c r="BN48" s="22">
        <v>60</v>
      </c>
      <c r="BO48" s="32">
        <f>BN48/BN71*100</f>
        <v>0.19126554032515142</v>
      </c>
      <c r="BP48" s="35">
        <v>0.845</v>
      </c>
      <c r="BQ48" s="78" t="e">
        <f t="shared" si="0"/>
        <v>#DIV/0!</v>
      </c>
    </row>
    <row r="49" spans="1:69" ht="25.5">
      <c r="A49" s="86"/>
      <c r="B49" s="8" t="s">
        <v>45</v>
      </c>
      <c r="C49" s="125"/>
      <c r="D49" s="125"/>
      <c r="E49" s="125"/>
      <c r="F49" s="125"/>
      <c r="G49" s="35"/>
      <c r="H49" s="125"/>
      <c r="I49" s="125"/>
      <c r="J49" s="63"/>
      <c r="K49" s="22"/>
      <c r="L49" s="32"/>
      <c r="M49" s="63"/>
      <c r="N49" s="64"/>
      <c r="O49" s="22"/>
      <c r="P49" s="32"/>
      <c r="Q49" s="108"/>
      <c r="R49" s="108"/>
      <c r="S49" s="108"/>
      <c r="T49" s="35"/>
      <c r="U49" s="22"/>
      <c r="V49" s="32"/>
      <c r="W49" s="35"/>
      <c r="X49" s="22"/>
      <c r="Y49" s="32"/>
      <c r="Z49" s="35"/>
      <c r="AA49" s="22"/>
      <c r="AB49" s="32"/>
      <c r="AC49" s="48"/>
      <c r="AD49" s="125"/>
      <c r="AE49" s="125"/>
      <c r="AF49" s="35"/>
      <c r="AG49" s="22">
        <v>17</v>
      </c>
      <c r="AH49" s="32">
        <f>AG49/AG71*100</f>
        <v>0.05763884179833187</v>
      </c>
      <c r="AI49" s="63">
        <v>0</v>
      </c>
      <c r="AJ49" s="22">
        <v>13</v>
      </c>
      <c r="AK49" s="32">
        <f>AJ49/AJ71*100</f>
        <v>0.044351949779946095</v>
      </c>
      <c r="AL49" s="35">
        <v>1.382</v>
      </c>
      <c r="AM49" s="22">
        <v>13</v>
      </c>
      <c r="AN49" s="32">
        <f>AM49/AM71*100</f>
        <v>0.04363441076762998</v>
      </c>
      <c r="AO49" s="57" t="s">
        <v>114</v>
      </c>
      <c r="AP49" s="22">
        <v>13</v>
      </c>
      <c r="AQ49" s="32">
        <f>AP49/AP71*100</f>
        <v>0.04494226647306921</v>
      </c>
      <c r="AR49" s="35">
        <v>0.949</v>
      </c>
      <c r="AS49" s="22">
        <v>13</v>
      </c>
      <c r="AT49" s="32">
        <f>AS49/AS71*100</f>
        <v>0.039530499300614245</v>
      </c>
      <c r="AU49" s="35" t="s">
        <v>114</v>
      </c>
      <c r="AV49" s="22">
        <v>13</v>
      </c>
      <c r="AW49" s="32">
        <f>AV49/AV71*100</f>
        <v>0.03030232395515256</v>
      </c>
      <c r="AX49" s="35">
        <v>1.477</v>
      </c>
      <c r="AY49" s="22">
        <v>13</v>
      </c>
      <c r="AZ49" s="32">
        <f>AY49/AY71*100</f>
        <v>0.0574509457309528</v>
      </c>
      <c r="BA49" s="35">
        <v>0.823</v>
      </c>
      <c r="BB49" s="22">
        <v>13</v>
      </c>
      <c r="BC49" s="32">
        <f>BB49/BB71*100</f>
        <v>0.06665982976105014</v>
      </c>
      <c r="BD49" s="35">
        <v>1.261</v>
      </c>
      <c r="BE49" s="22">
        <v>13</v>
      </c>
      <c r="BF49" s="32">
        <f>BE49/BE71*100</f>
        <v>0.04873842462415176</v>
      </c>
      <c r="BG49" s="35">
        <v>1.28</v>
      </c>
      <c r="BH49" s="22">
        <v>13</v>
      </c>
      <c r="BI49" s="32">
        <f>BH49/BH71*100</f>
        <v>0.044699652718082725</v>
      </c>
      <c r="BJ49" s="35">
        <v>0.419</v>
      </c>
      <c r="BK49" s="22">
        <v>13</v>
      </c>
      <c r="BL49" s="32">
        <f>BK49/BK71*100</f>
        <v>0.0446873603519989</v>
      </c>
      <c r="BM49" s="35">
        <v>0.419</v>
      </c>
      <c r="BN49" s="22">
        <v>13</v>
      </c>
      <c r="BO49" s="32">
        <f>BN49/BN71*100</f>
        <v>0.04144086707044947</v>
      </c>
      <c r="BP49" s="35">
        <v>0.433</v>
      </c>
      <c r="BQ49" s="78" t="e">
        <f t="shared" si="0"/>
        <v>#DIV/0!</v>
      </c>
    </row>
    <row r="50" spans="1:69" ht="25.5">
      <c r="A50" s="86"/>
      <c r="B50" s="8" t="s">
        <v>46</v>
      </c>
      <c r="C50" s="124">
        <v>324.261</v>
      </c>
      <c r="D50" s="124"/>
      <c r="E50" s="126">
        <v>172.83</v>
      </c>
      <c r="F50" s="126"/>
      <c r="G50" s="35">
        <f>E50/C50</f>
        <v>0.53299656757982</v>
      </c>
      <c r="H50" s="147">
        <v>207.397</v>
      </c>
      <c r="I50" s="147"/>
      <c r="J50" s="63">
        <f>H50/C50</f>
        <v>0.6395989650312556</v>
      </c>
      <c r="K50" s="22"/>
      <c r="L50" s="32"/>
      <c r="M50" s="63"/>
      <c r="N50" s="64"/>
      <c r="O50" s="22"/>
      <c r="P50" s="32"/>
      <c r="Q50" s="108"/>
      <c r="R50" s="108"/>
      <c r="S50" s="108"/>
      <c r="T50" s="35"/>
      <c r="U50" s="22"/>
      <c r="V50" s="32"/>
      <c r="W50" s="35"/>
      <c r="X50" s="22"/>
      <c r="Y50" s="32"/>
      <c r="Z50" s="35"/>
      <c r="AA50" s="22"/>
      <c r="AB50" s="32"/>
      <c r="AC50" s="48"/>
      <c r="AD50" s="126">
        <v>176.867</v>
      </c>
      <c r="AE50" s="126"/>
      <c r="AF50" s="35">
        <f>AD50/H50</f>
        <v>0.8527943991475286</v>
      </c>
      <c r="AG50" s="22">
        <v>1193</v>
      </c>
      <c r="AH50" s="32">
        <f>AG50/AG71*100</f>
        <v>4.044890486200583</v>
      </c>
      <c r="AI50" s="63" t="s">
        <v>114</v>
      </c>
      <c r="AJ50" s="22">
        <v>1194</v>
      </c>
      <c r="AK50" s="32">
        <f>AJ50/AJ71*100</f>
        <v>4.073556002865819</v>
      </c>
      <c r="AL50" s="35">
        <v>0.548</v>
      </c>
      <c r="AM50" s="22">
        <v>1193</v>
      </c>
      <c r="AN50" s="32">
        <f>AM50/AM71*100</f>
        <v>4.004296311214044</v>
      </c>
      <c r="AO50" s="57">
        <v>53</v>
      </c>
      <c r="AP50" s="22">
        <v>1194</v>
      </c>
      <c r="AQ50" s="32">
        <f>AP50/AP71*100</f>
        <v>4.1277743206803565</v>
      </c>
      <c r="AR50" s="35">
        <v>0.589</v>
      </c>
      <c r="AS50" s="22">
        <v>1193</v>
      </c>
      <c r="AT50" s="32">
        <f>AS50/AS71*100</f>
        <v>3.627683512740984</v>
      </c>
      <c r="AU50" s="35">
        <v>0.546</v>
      </c>
      <c r="AV50" s="22">
        <v>1194</v>
      </c>
      <c r="AW50" s="32">
        <f>AV50/AV71*100</f>
        <v>2.783151907880935</v>
      </c>
      <c r="AX50" s="35">
        <v>0.628</v>
      </c>
      <c r="AY50" s="22">
        <v>1193</v>
      </c>
      <c r="AZ50" s="32">
        <f>AY50/AY71*100</f>
        <v>5.27222909669436</v>
      </c>
      <c r="BA50" s="35">
        <v>0.671</v>
      </c>
      <c r="BB50" s="22">
        <v>1194</v>
      </c>
      <c r="BC50" s="32">
        <f>BB50/BB71*100</f>
        <v>6.122448979591836</v>
      </c>
      <c r="BD50" s="35">
        <v>1.083</v>
      </c>
      <c r="BE50" s="22">
        <v>1193</v>
      </c>
      <c r="BF50" s="32">
        <f>BE50/BE71*100</f>
        <v>4.472687736662543</v>
      </c>
      <c r="BG50" s="35">
        <v>0.699</v>
      </c>
      <c r="BH50" s="22">
        <v>1194</v>
      </c>
      <c r="BI50" s="32">
        <f>BH50/BH71*100</f>
        <v>4.105491180414676</v>
      </c>
      <c r="BJ50" s="35">
        <v>0.529</v>
      </c>
      <c r="BK50" s="22">
        <v>1193</v>
      </c>
      <c r="BL50" s="32">
        <f>BK50/BK71*100</f>
        <v>4.10092468461036</v>
      </c>
      <c r="BM50" s="35">
        <v>0.52</v>
      </c>
      <c r="BN50" s="22">
        <v>1194</v>
      </c>
      <c r="BO50" s="32">
        <f>BN50/BN71*100</f>
        <v>3.8061842524705134</v>
      </c>
      <c r="BP50" s="35">
        <v>0.529</v>
      </c>
      <c r="BQ50" s="78" t="e">
        <f t="shared" si="0"/>
        <v>#DIV/0!</v>
      </c>
    </row>
    <row r="51" spans="1:69" ht="12.75">
      <c r="A51" s="86"/>
      <c r="B51" s="109" t="s">
        <v>118</v>
      </c>
      <c r="C51" s="125"/>
      <c r="D51" s="125"/>
      <c r="E51" s="126"/>
      <c r="F51" s="126"/>
      <c r="G51" s="35"/>
      <c r="H51" s="125"/>
      <c r="I51" s="125"/>
      <c r="J51" s="63"/>
      <c r="K51" s="22"/>
      <c r="L51" s="32"/>
      <c r="M51" s="63"/>
      <c r="N51" s="64"/>
      <c r="O51" s="22"/>
      <c r="P51" s="32"/>
      <c r="Q51" s="108"/>
      <c r="R51" s="108"/>
      <c r="S51" s="108"/>
      <c r="T51" s="35"/>
      <c r="U51" s="22"/>
      <c r="V51" s="32"/>
      <c r="W51" s="35"/>
      <c r="X51" s="22"/>
      <c r="Y51" s="32"/>
      <c r="Z51" s="35"/>
      <c r="AA51" s="22"/>
      <c r="AB51" s="32"/>
      <c r="AC51" s="48"/>
      <c r="AD51" s="125"/>
      <c r="AE51" s="125"/>
      <c r="AF51" s="35"/>
      <c r="AG51" s="22"/>
      <c r="AH51" s="32"/>
      <c r="AI51" s="63"/>
      <c r="AJ51" s="22"/>
      <c r="AK51" s="32"/>
      <c r="AL51" s="35"/>
      <c r="AM51" s="22"/>
      <c r="AN51" s="32"/>
      <c r="AO51" s="57"/>
      <c r="AP51" s="22"/>
      <c r="AQ51" s="32"/>
      <c r="AR51" s="35"/>
      <c r="AS51" s="22"/>
      <c r="AT51" s="32"/>
      <c r="AU51" s="35"/>
      <c r="AV51" s="22"/>
      <c r="AW51" s="32"/>
      <c r="AX51" s="35"/>
      <c r="AY51" s="22"/>
      <c r="AZ51" s="32"/>
      <c r="BA51" s="35"/>
      <c r="BB51" s="22"/>
      <c r="BC51" s="32"/>
      <c r="BD51" s="35"/>
      <c r="BE51" s="22"/>
      <c r="BF51" s="32"/>
      <c r="BG51" s="35"/>
      <c r="BH51" s="22"/>
      <c r="BI51" s="32"/>
      <c r="BJ51" s="35"/>
      <c r="BK51" s="22"/>
      <c r="BL51" s="32"/>
      <c r="BM51" s="35"/>
      <c r="BN51" s="22"/>
      <c r="BO51" s="32"/>
      <c r="BP51" s="35"/>
      <c r="BQ51" s="78"/>
    </row>
    <row r="52" spans="1:70" ht="12.75">
      <c r="A52" s="86"/>
      <c r="B52" s="109" t="s">
        <v>119</v>
      </c>
      <c r="C52" s="124">
        <v>157</v>
      </c>
      <c r="D52" s="124"/>
      <c r="E52" s="126">
        <v>161.167</v>
      </c>
      <c r="F52" s="126"/>
      <c r="G52" s="35">
        <f>E52/C52</f>
        <v>1.0265414012738854</v>
      </c>
      <c r="H52" s="147">
        <v>161.167</v>
      </c>
      <c r="I52" s="147"/>
      <c r="J52" s="63"/>
      <c r="K52" s="22"/>
      <c r="L52" s="32"/>
      <c r="M52" s="63"/>
      <c r="N52" s="64"/>
      <c r="O52" s="22"/>
      <c r="P52" s="32"/>
      <c r="Q52" s="108"/>
      <c r="R52" s="108"/>
      <c r="S52" s="108"/>
      <c r="T52" s="35"/>
      <c r="U52" s="22"/>
      <c r="V52" s="32"/>
      <c r="W52" s="35"/>
      <c r="X52" s="22"/>
      <c r="Y52" s="32"/>
      <c r="Z52" s="35"/>
      <c r="AA52" s="22"/>
      <c r="AB52" s="32"/>
      <c r="AC52" s="48"/>
      <c r="AD52" s="125">
        <v>0</v>
      </c>
      <c r="AE52" s="125"/>
      <c r="AF52" s="35">
        <f>AD52/H52</f>
        <v>0</v>
      </c>
      <c r="AG52" s="22"/>
      <c r="AH52" s="32"/>
      <c r="AI52" s="63"/>
      <c r="AJ52" s="22"/>
      <c r="AK52" s="32"/>
      <c r="AL52" s="35"/>
      <c r="AM52" s="22"/>
      <c r="AN52" s="32"/>
      <c r="AO52" s="57"/>
      <c r="AP52" s="22"/>
      <c r="AQ52" s="32"/>
      <c r="AR52" s="35"/>
      <c r="AS52" s="22"/>
      <c r="AT52" s="32"/>
      <c r="AU52" s="35"/>
      <c r="AV52" s="22"/>
      <c r="AW52" s="32"/>
      <c r="AX52" s="35"/>
      <c r="AY52" s="22"/>
      <c r="AZ52" s="32"/>
      <c r="BA52" s="35"/>
      <c r="BB52" s="22"/>
      <c r="BC52" s="32"/>
      <c r="BD52" s="35"/>
      <c r="BE52" s="22"/>
      <c r="BF52" s="32"/>
      <c r="BG52" s="35"/>
      <c r="BH52" s="22"/>
      <c r="BI52" s="32"/>
      <c r="BJ52" s="35"/>
      <c r="BK52" s="22"/>
      <c r="BL52" s="32"/>
      <c r="BM52" s="35"/>
      <c r="BN52" s="22"/>
      <c r="BO52" s="32"/>
      <c r="BP52" s="35"/>
      <c r="BQ52" s="78"/>
      <c r="BR52" s="106"/>
    </row>
    <row r="53" spans="1:69" ht="12.75">
      <c r="A53" s="86" t="s">
        <v>47</v>
      </c>
      <c r="B53" s="8" t="s">
        <v>48</v>
      </c>
      <c r="C53" s="125"/>
      <c r="D53" s="125"/>
      <c r="E53" s="125"/>
      <c r="F53" s="125"/>
      <c r="G53" s="35"/>
      <c r="H53" s="125"/>
      <c r="I53" s="125"/>
      <c r="J53" s="63"/>
      <c r="K53" s="22"/>
      <c r="L53" s="32"/>
      <c r="M53" s="63"/>
      <c r="N53" s="64"/>
      <c r="O53" s="22"/>
      <c r="P53" s="32"/>
      <c r="Q53" s="108"/>
      <c r="R53" s="108"/>
      <c r="S53" s="108"/>
      <c r="T53" s="35"/>
      <c r="U53" s="22"/>
      <c r="V53" s="32"/>
      <c r="W53" s="35"/>
      <c r="X53" s="22"/>
      <c r="Y53" s="32"/>
      <c r="Z53" s="35"/>
      <c r="AA53" s="22"/>
      <c r="AB53" s="32"/>
      <c r="AC53" s="48"/>
      <c r="AD53" s="125"/>
      <c r="AE53" s="125"/>
      <c r="AF53" s="35"/>
      <c r="AG53" s="22">
        <f>AG55+AG58+AG61+AG62+AG63</f>
        <v>812</v>
      </c>
      <c r="AH53" s="32">
        <f>AG53/AG71*100</f>
        <v>2.7531023258967924</v>
      </c>
      <c r="AI53" s="63"/>
      <c r="AJ53" s="22">
        <f>AJ55+AJ58+AJ61+AJ62+AJ63</f>
        <v>813</v>
      </c>
      <c r="AK53" s="32">
        <f>AJ53/AJ71*100</f>
        <v>2.7737027054689367</v>
      </c>
      <c r="AL53" s="35"/>
      <c r="AM53" s="22">
        <f>AM55+AM58+AM61+AM62+AM63</f>
        <v>812</v>
      </c>
      <c r="AN53" s="32">
        <f>AM53/AM71*100</f>
        <v>2.725472426408888</v>
      </c>
      <c r="AO53" s="57"/>
      <c r="AP53" s="22">
        <f>AP55+AP58+AP61+AP62+AP63</f>
        <v>813</v>
      </c>
      <c r="AQ53" s="32">
        <f>AP53/AP71*100</f>
        <v>2.8106202032773284</v>
      </c>
      <c r="AR53" s="35"/>
      <c r="AS53" s="22">
        <f>AS55+AS58+AS61+AS62+AS63</f>
        <v>812</v>
      </c>
      <c r="AT53" s="32">
        <f>AS53/AS71*100</f>
        <v>2.4691358024691357</v>
      </c>
      <c r="AU53" s="35"/>
      <c r="AV53" s="22">
        <f>AV55+AV58+AV61+AV62+AV63</f>
        <v>893</v>
      </c>
      <c r="AW53" s="32">
        <f>AV53/AV71*100</f>
        <v>2.081536560919326</v>
      </c>
      <c r="AX53" s="35"/>
      <c r="AY53" s="22">
        <f>AY55+AY58+AY61+AY62+AY63</f>
        <v>812</v>
      </c>
      <c r="AZ53" s="32">
        <f>AY53/AY71*100</f>
        <v>3.588474456425667</v>
      </c>
      <c r="BA53" s="35"/>
      <c r="BB53" s="22">
        <f>BB55+BB58+BB61+BB62+BB63</f>
        <v>813</v>
      </c>
      <c r="BC53" s="32">
        <f>BB53/BB71*100</f>
        <v>4.168803199671829</v>
      </c>
      <c r="BD53" s="35"/>
      <c r="BE53" s="22">
        <f>BE55+BE58+BE61+BE62+BE63</f>
        <v>812</v>
      </c>
      <c r="BF53" s="32">
        <f>BE53/BE71*100</f>
        <v>3.044276984216249</v>
      </c>
      <c r="BG53" s="35"/>
      <c r="BH53" s="22">
        <f>BH55+BH58+BH61+BH62+BH63</f>
        <v>813</v>
      </c>
      <c r="BI53" s="32">
        <f>BH53/BH71*100</f>
        <v>2.7954475122924047</v>
      </c>
      <c r="BJ53" s="35"/>
      <c r="BK53" s="22">
        <f>BK55+BK58+BK61+BK62+BK63</f>
        <v>812</v>
      </c>
      <c r="BL53" s="32">
        <f>BK53/BK71*100</f>
        <v>2.7912412773710082</v>
      </c>
      <c r="BM53" s="35"/>
      <c r="BN53" s="22">
        <f>BN55+BN58+BN61+BN62+BN63</f>
        <v>813</v>
      </c>
      <c r="BO53" s="32">
        <f>BN53/BN71*100</f>
        <v>2.5916480714058014</v>
      </c>
      <c r="BP53" s="35"/>
      <c r="BQ53" s="78" t="e">
        <f t="shared" si="0"/>
        <v>#DIV/0!</v>
      </c>
    </row>
    <row r="54" spans="1:69" ht="13.5">
      <c r="A54" s="86"/>
      <c r="B54" s="8" t="s">
        <v>31</v>
      </c>
      <c r="C54" s="125"/>
      <c r="D54" s="125"/>
      <c r="E54" s="125"/>
      <c r="F54" s="125"/>
      <c r="G54" s="35"/>
      <c r="H54" s="125"/>
      <c r="I54" s="125"/>
      <c r="J54" s="63"/>
      <c r="K54" s="9"/>
      <c r="L54" s="32"/>
      <c r="M54" s="63"/>
      <c r="N54" s="64"/>
      <c r="O54" s="9"/>
      <c r="P54" s="32"/>
      <c r="Q54" s="108"/>
      <c r="R54" s="108"/>
      <c r="S54" s="108"/>
      <c r="T54" s="35"/>
      <c r="U54" s="9"/>
      <c r="V54" s="32"/>
      <c r="W54" s="36"/>
      <c r="X54" s="9"/>
      <c r="Y54" s="32"/>
      <c r="Z54" s="36"/>
      <c r="AA54" s="9"/>
      <c r="AB54" s="32"/>
      <c r="AC54" s="48"/>
      <c r="AD54" s="125"/>
      <c r="AE54" s="125"/>
      <c r="AF54" s="35"/>
      <c r="AG54" s="9"/>
      <c r="AH54" s="32"/>
      <c r="AI54" s="63"/>
      <c r="AJ54" s="9"/>
      <c r="AK54" s="32"/>
      <c r="AL54" s="35"/>
      <c r="AM54" s="9"/>
      <c r="AN54" s="32"/>
      <c r="AO54" s="57"/>
      <c r="AP54" s="9"/>
      <c r="AQ54" s="32"/>
      <c r="AR54" s="35"/>
      <c r="AS54" s="9"/>
      <c r="AT54" s="32"/>
      <c r="AU54" s="35"/>
      <c r="AV54" s="9"/>
      <c r="AW54" s="32"/>
      <c r="AX54" s="35"/>
      <c r="AY54" s="9"/>
      <c r="AZ54" s="32"/>
      <c r="BA54" s="35"/>
      <c r="BB54" s="9"/>
      <c r="BC54" s="32"/>
      <c r="BD54" s="35"/>
      <c r="BE54" s="9"/>
      <c r="BF54" s="32"/>
      <c r="BG54" s="35"/>
      <c r="BH54" s="9"/>
      <c r="BI54" s="32"/>
      <c r="BJ54" s="35"/>
      <c r="BK54" s="9"/>
      <c r="BL54" s="32"/>
      <c r="BM54" s="35"/>
      <c r="BN54" s="9"/>
      <c r="BO54" s="32"/>
      <c r="BP54" s="35"/>
      <c r="BQ54" s="78"/>
    </row>
    <row r="55" spans="1:69" ht="25.5">
      <c r="A55" s="86"/>
      <c r="B55" s="67" t="s">
        <v>49</v>
      </c>
      <c r="C55" s="124">
        <v>488.795</v>
      </c>
      <c r="D55" s="124"/>
      <c r="E55" s="124">
        <v>8.5</v>
      </c>
      <c r="F55" s="124"/>
      <c r="G55" s="35">
        <f>E55/C55</f>
        <v>0.01738970324982866</v>
      </c>
      <c r="H55" s="124">
        <v>18.5</v>
      </c>
      <c r="I55" s="124"/>
      <c r="J55" s="63">
        <f>H55/C55</f>
        <v>0.03784817766139179</v>
      </c>
      <c r="K55" s="22"/>
      <c r="L55" s="32"/>
      <c r="M55" s="63"/>
      <c r="N55" s="64"/>
      <c r="O55" s="22"/>
      <c r="P55" s="32"/>
      <c r="Q55" s="108"/>
      <c r="R55" s="108"/>
      <c r="S55" s="108"/>
      <c r="T55" s="35"/>
      <c r="U55" s="22"/>
      <c r="V55" s="32"/>
      <c r="W55" s="35"/>
      <c r="X55" s="22"/>
      <c r="Y55" s="32"/>
      <c r="Z55" s="35"/>
      <c r="AA55" s="22"/>
      <c r="AB55" s="32"/>
      <c r="AC55" s="48"/>
      <c r="AD55" s="124">
        <v>9</v>
      </c>
      <c r="AE55" s="124"/>
      <c r="AF55" s="35">
        <f>AD55/H55</f>
        <v>0.4864864864864865</v>
      </c>
      <c r="AG55" s="22">
        <v>202</v>
      </c>
      <c r="AH55" s="32">
        <f>AG55/AG71*100</f>
        <v>0.6848850613684139</v>
      </c>
      <c r="AI55" s="63" t="s">
        <v>114</v>
      </c>
      <c r="AJ55" s="22">
        <v>202</v>
      </c>
      <c r="AK55" s="32">
        <f>AJ55/AJ71*100</f>
        <v>0.6891610658114701</v>
      </c>
      <c r="AL55" s="35">
        <v>0.533</v>
      </c>
      <c r="AM55" s="22">
        <v>202</v>
      </c>
      <c r="AN55" s="32"/>
      <c r="AO55" s="57">
        <v>70</v>
      </c>
      <c r="AP55" s="22">
        <v>202</v>
      </c>
      <c r="AQ55" s="32">
        <f>AP55/AP71*100</f>
        <v>0.6983336790430754</v>
      </c>
      <c r="AR55" s="35">
        <v>0.5</v>
      </c>
      <c r="AS55" s="22">
        <v>202</v>
      </c>
      <c r="AT55" s="32">
        <f>AS55/AS71*100</f>
        <v>0.6142431429787751</v>
      </c>
      <c r="AU55" s="35">
        <v>0.68</v>
      </c>
      <c r="AV55" s="22">
        <v>202</v>
      </c>
      <c r="AW55" s="32">
        <f>AV55/AV71*100</f>
        <v>0.4708514953031398</v>
      </c>
      <c r="AX55" s="35">
        <v>0.18</v>
      </c>
      <c r="AY55" s="22">
        <v>202</v>
      </c>
      <c r="AZ55" s="32">
        <f>AY55/AY71*100</f>
        <v>0.8926993105886513</v>
      </c>
      <c r="BA55" s="35">
        <v>0.0009</v>
      </c>
      <c r="BB55" s="22">
        <v>202</v>
      </c>
      <c r="BC55" s="32">
        <f>BB55/BB71*100</f>
        <v>1.0357912009024715</v>
      </c>
      <c r="BD55" s="35">
        <v>0.044</v>
      </c>
      <c r="BE55" s="22">
        <v>202</v>
      </c>
      <c r="BF55" s="32">
        <f>BE55/BE71*100</f>
        <v>0.7573201364675889</v>
      </c>
      <c r="BG55" s="35">
        <v>0</v>
      </c>
      <c r="BH55" s="22">
        <v>202</v>
      </c>
      <c r="BI55" s="32">
        <f>BH55/BH71*100</f>
        <v>0.6945638345425162</v>
      </c>
      <c r="BJ55" s="35">
        <v>0.118</v>
      </c>
      <c r="BK55" s="22">
        <v>202</v>
      </c>
      <c r="BL55" s="32">
        <f>BK55/BK71*100</f>
        <v>0.694372830084906</v>
      </c>
      <c r="BM55" s="35">
        <v>0.118</v>
      </c>
      <c r="BN55" s="22">
        <v>202</v>
      </c>
      <c r="BO55" s="32">
        <f>BN55/BN71*100</f>
        <v>0.6439273190946764</v>
      </c>
      <c r="BP55" s="35">
        <v>0.117</v>
      </c>
      <c r="BQ55" s="78" t="e">
        <f t="shared" si="0"/>
        <v>#DIV/0!</v>
      </c>
    </row>
    <row r="56" spans="1:69" ht="12.75">
      <c r="A56" s="86"/>
      <c r="B56" s="109" t="s">
        <v>118</v>
      </c>
      <c r="C56" s="125"/>
      <c r="D56" s="125"/>
      <c r="E56" s="125"/>
      <c r="F56" s="125"/>
      <c r="G56" s="35"/>
      <c r="H56" s="125"/>
      <c r="I56" s="125"/>
      <c r="J56" s="63"/>
      <c r="K56" s="22"/>
      <c r="L56" s="32"/>
      <c r="M56" s="63"/>
      <c r="N56" s="64"/>
      <c r="O56" s="22"/>
      <c r="P56" s="32"/>
      <c r="Q56" s="108"/>
      <c r="R56" s="108"/>
      <c r="S56" s="108"/>
      <c r="T56" s="35"/>
      <c r="U56" s="22"/>
      <c r="V56" s="32"/>
      <c r="W56" s="35"/>
      <c r="X56" s="22"/>
      <c r="Y56" s="32"/>
      <c r="Z56" s="35"/>
      <c r="AA56" s="22"/>
      <c r="AB56" s="32"/>
      <c r="AC56" s="48"/>
      <c r="AD56" s="125"/>
      <c r="AE56" s="125"/>
      <c r="AF56" s="35"/>
      <c r="AG56" s="22"/>
      <c r="AH56" s="32"/>
      <c r="AI56" s="63"/>
      <c r="AJ56" s="22"/>
      <c r="AK56" s="32"/>
      <c r="AL56" s="35"/>
      <c r="AM56" s="22"/>
      <c r="AN56" s="32"/>
      <c r="AO56" s="57"/>
      <c r="AP56" s="22"/>
      <c r="AQ56" s="32"/>
      <c r="AR56" s="35"/>
      <c r="AS56" s="22"/>
      <c r="AT56" s="32"/>
      <c r="AU56" s="35"/>
      <c r="AV56" s="22"/>
      <c r="AW56" s="32"/>
      <c r="AX56" s="35"/>
      <c r="AY56" s="22"/>
      <c r="AZ56" s="32"/>
      <c r="BA56" s="35"/>
      <c r="BB56" s="22"/>
      <c r="BC56" s="32"/>
      <c r="BD56" s="35"/>
      <c r="BE56" s="22"/>
      <c r="BF56" s="32"/>
      <c r="BG56" s="35"/>
      <c r="BH56" s="22"/>
      <c r="BI56" s="32"/>
      <c r="BJ56" s="35"/>
      <c r="BK56" s="22"/>
      <c r="BL56" s="32"/>
      <c r="BM56" s="35"/>
      <c r="BN56" s="22"/>
      <c r="BO56" s="32"/>
      <c r="BP56" s="35"/>
      <c r="BQ56" s="78"/>
    </row>
    <row r="57" spans="1:69" ht="12.75">
      <c r="A57" s="86"/>
      <c r="B57" s="109" t="s">
        <v>119</v>
      </c>
      <c r="C57" s="125"/>
      <c r="D57" s="125"/>
      <c r="E57" s="125"/>
      <c r="F57" s="125"/>
      <c r="G57" s="35"/>
      <c r="H57" s="125">
        <v>0</v>
      </c>
      <c r="I57" s="125"/>
      <c r="J57" s="63"/>
      <c r="K57" s="9"/>
      <c r="L57" s="32"/>
      <c r="M57" s="63"/>
      <c r="N57" s="64"/>
      <c r="O57" s="22"/>
      <c r="P57" s="32"/>
      <c r="Q57" s="108"/>
      <c r="R57" s="108"/>
      <c r="S57" s="108"/>
      <c r="T57" s="35"/>
      <c r="U57" s="22"/>
      <c r="V57" s="32"/>
      <c r="W57" s="35"/>
      <c r="X57" s="22"/>
      <c r="Y57" s="32"/>
      <c r="Z57" s="35"/>
      <c r="AA57" s="22"/>
      <c r="AB57" s="32"/>
      <c r="AC57" s="48"/>
      <c r="AD57" s="125"/>
      <c r="AE57" s="125"/>
      <c r="AF57" s="35"/>
      <c r="AG57" s="22"/>
      <c r="AH57" s="32"/>
      <c r="AI57" s="63"/>
      <c r="AJ57" s="22"/>
      <c r="AK57" s="32"/>
      <c r="AL57" s="35"/>
      <c r="AM57" s="22"/>
      <c r="AN57" s="32"/>
      <c r="AO57" s="57"/>
      <c r="AP57" s="22"/>
      <c r="AQ57" s="32"/>
      <c r="AR57" s="35"/>
      <c r="AS57" s="22"/>
      <c r="AT57" s="32"/>
      <c r="AU57" s="35"/>
      <c r="AV57" s="22"/>
      <c r="AW57" s="32"/>
      <c r="AX57" s="35"/>
      <c r="AY57" s="22"/>
      <c r="AZ57" s="32"/>
      <c r="BA57" s="35"/>
      <c r="BB57" s="22"/>
      <c r="BC57" s="32"/>
      <c r="BD57" s="35"/>
      <c r="BE57" s="22"/>
      <c r="BF57" s="32"/>
      <c r="BG57" s="35"/>
      <c r="BH57" s="22"/>
      <c r="BI57" s="32"/>
      <c r="BJ57" s="35"/>
      <c r="BK57" s="22"/>
      <c r="BL57" s="32"/>
      <c r="BM57" s="35"/>
      <c r="BN57" s="22"/>
      <c r="BO57" s="32"/>
      <c r="BP57" s="35"/>
      <c r="BQ57" s="78"/>
    </row>
    <row r="58" spans="1:69" ht="12.75">
      <c r="A58" s="86"/>
      <c r="B58" s="8" t="s">
        <v>50</v>
      </c>
      <c r="C58" s="126">
        <v>228.966</v>
      </c>
      <c r="D58" s="126"/>
      <c r="E58" s="124">
        <v>54.16</v>
      </c>
      <c r="F58" s="124"/>
      <c r="G58" s="35">
        <f>E58/C58</f>
        <v>0.23654166994226214</v>
      </c>
      <c r="H58" s="126">
        <v>65</v>
      </c>
      <c r="I58" s="126"/>
      <c r="J58" s="63">
        <f>H58/C58</f>
        <v>0.28388494361608274</v>
      </c>
      <c r="K58" s="22"/>
      <c r="L58" s="32"/>
      <c r="M58" s="63"/>
      <c r="N58" s="64"/>
      <c r="O58" s="22"/>
      <c r="P58" s="32"/>
      <c r="Q58" s="108"/>
      <c r="R58" s="108"/>
      <c r="S58" s="108"/>
      <c r="T58" s="35"/>
      <c r="U58" s="22"/>
      <c r="V58" s="32"/>
      <c r="W58" s="35"/>
      <c r="X58" s="22"/>
      <c r="Y58" s="32"/>
      <c r="Z58" s="35"/>
      <c r="AA58" s="22"/>
      <c r="AB58" s="32"/>
      <c r="AC58" s="48"/>
      <c r="AD58" s="125">
        <v>68.9</v>
      </c>
      <c r="AE58" s="125"/>
      <c r="AF58" s="35">
        <f>AD58/H58</f>
        <v>1.06</v>
      </c>
      <c r="AG58" s="22">
        <v>450</v>
      </c>
      <c r="AH58" s="32">
        <f>AG58/AG71*100</f>
        <v>1.5257340476029022</v>
      </c>
      <c r="AI58" s="63" t="s">
        <v>114</v>
      </c>
      <c r="AJ58" s="22">
        <v>451</v>
      </c>
      <c r="AK58" s="32">
        <f>AJ58/AJ71*100</f>
        <v>1.5386714885196684</v>
      </c>
      <c r="AL58" s="35">
        <v>1.222</v>
      </c>
      <c r="AM58" s="22">
        <v>450</v>
      </c>
      <c r="AN58" s="32">
        <f>AM58/AM71*100</f>
        <v>1.5104219111871917</v>
      </c>
      <c r="AO58" s="57">
        <v>70.2</v>
      </c>
      <c r="AP58" s="22">
        <v>451</v>
      </c>
      <c r="AQ58" s="32">
        <f>AP58/AP71*100</f>
        <v>1.5591509368734011</v>
      </c>
      <c r="AR58" s="35">
        <v>0.693</v>
      </c>
      <c r="AS58" s="22">
        <v>450</v>
      </c>
      <c r="AT58" s="32">
        <f>AS58/AS71*100</f>
        <v>1.3683634373289546</v>
      </c>
      <c r="AU58" s="35">
        <v>1.123</v>
      </c>
      <c r="AV58" s="22">
        <v>451</v>
      </c>
      <c r="AW58" s="32">
        <f>AV58/AV71*100</f>
        <v>1.0512575464441387</v>
      </c>
      <c r="AX58" s="35">
        <v>0.065</v>
      </c>
      <c r="AY58" s="22">
        <v>450</v>
      </c>
      <c r="AZ58" s="32">
        <f>AY58/AY71*100</f>
        <v>1.98868658299452</v>
      </c>
      <c r="BA58" s="35">
        <v>0.324</v>
      </c>
      <c r="BB58" s="22">
        <v>451</v>
      </c>
      <c r="BC58" s="32">
        <f>BB58/BB71*100</f>
        <v>2.312583324787201</v>
      </c>
      <c r="BD58" s="35">
        <v>0.097</v>
      </c>
      <c r="BE58" s="22">
        <v>450</v>
      </c>
      <c r="BF58" s="32">
        <f>BE58/BE71*100</f>
        <v>1.6870993139129455</v>
      </c>
      <c r="BG58" s="35">
        <v>0.069</v>
      </c>
      <c r="BH58" s="22">
        <v>451</v>
      </c>
      <c r="BI58" s="32">
        <f>BH58/BH71*100</f>
        <v>1.550734105835024</v>
      </c>
      <c r="BJ58" s="35">
        <v>0.088</v>
      </c>
      <c r="BK58" s="22">
        <v>450</v>
      </c>
      <c r="BL58" s="32">
        <f>BK58/BK71*100</f>
        <v>1.5468701660307311</v>
      </c>
      <c r="BM58" s="35">
        <v>0.087</v>
      </c>
      <c r="BN58" s="22">
        <v>451</v>
      </c>
      <c r="BO58" s="32">
        <f>BN58/BN71*100</f>
        <v>1.4376793114440547</v>
      </c>
      <c r="BP58" s="35">
        <v>0.086</v>
      </c>
      <c r="BQ58" s="78" t="e">
        <f t="shared" si="0"/>
        <v>#DIV/0!</v>
      </c>
    </row>
    <row r="59" spans="1:69" ht="12.75">
      <c r="A59" s="86"/>
      <c r="B59" s="109" t="s">
        <v>118</v>
      </c>
      <c r="C59" s="125"/>
      <c r="D59" s="125"/>
      <c r="E59" s="125"/>
      <c r="F59" s="125"/>
      <c r="G59" s="35"/>
      <c r="H59" s="125"/>
      <c r="I59" s="125"/>
      <c r="J59" s="63"/>
      <c r="K59" s="22"/>
      <c r="L59" s="32"/>
      <c r="M59" s="63"/>
      <c r="N59" s="64"/>
      <c r="O59" s="22"/>
      <c r="P59" s="32"/>
      <c r="Q59" s="108"/>
      <c r="R59" s="108"/>
      <c r="S59" s="108"/>
      <c r="T59" s="35"/>
      <c r="U59" s="22"/>
      <c r="V59" s="32"/>
      <c r="W59" s="35"/>
      <c r="X59" s="22"/>
      <c r="Y59" s="32"/>
      <c r="Z59" s="35"/>
      <c r="AA59" s="22"/>
      <c r="AB59" s="32"/>
      <c r="AC59" s="48"/>
      <c r="AD59" s="125"/>
      <c r="AE59" s="125"/>
      <c r="AF59" s="35"/>
      <c r="AG59" s="22"/>
      <c r="AH59" s="32"/>
      <c r="AI59" s="63"/>
      <c r="AJ59" s="22"/>
      <c r="AK59" s="32"/>
      <c r="AL59" s="35"/>
      <c r="AM59" s="22"/>
      <c r="AN59" s="32"/>
      <c r="AO59" s="57"/>
      <c r="AP59" s="22"/>
      <c r="AQ59" s="32"/>
      <c r="AR59" s="35"/>
      <c r="AS59" s="22"/>
      <c r="AT59" s="32"/>
      <c r="AU59" s="35"/>
      <c r="AV59" s="22"/>
      <c r="AW59" s="32"/>
      <c r="AX59" s="35"/>
      <c r="AY59" s="22"/>
      <c r="AZ59" s="32"/>
      <c r="BA59" s="35"/>
      <c r="BB59" s="22"/>
      <c r="BC59" s="32"/>
      <c r="BD59" s="35"/>
      <c r="BE59" s="22"/>
      <c r="BF59" s="32"/>
      <c r="BG59" s="35"/>
      <c r="BH59" s="22"/>
      <c r="BI59" s="32"/>
      <c r="BJ59" s="35"/>
      <c r="BK59" s="22"/>
      <c r="BL59" s="32"/>
      <c r="BM59" s="35"/>
      <c r="BN59" s="22"/>
      <c r="BO59" s="32"/>
      <c r="BP59" s="35"/>
      <c r="BQ59" s="78"/>
    </row>
    <row r="60" spans="1:69" ht="12.75">
      <c r="A60" s="86"/>
      <c r="B60" s="109" t="s">
        <v>119</v>
      </c>
      <c r="C60" s="124">
        <v>111.4</v>
      </c>
      <c r="D60" s="124"/>
      <c r="E60" s="124">
        <v>54.2</v>
      </c>
      <c r="F60" s="124"/>
      <c r="G60" s="35"/>
      <c r="H60" s="126">
        <v>65</v>
      </c>
      <c r="I60" s="126"/>
      <c r="J60" s="63"/>
      <c r="K60" s="9"/>
      <c r="L60" s="32"/>
      <c r="M60" s="63"/>
      <c r="N60" s="64"/>
      <c r="O60" s="22"/>
      <c r="P60" s="32"/>
      <c r="Q60" s="108"/>
      <c r="R60" s="108"/>
      <c r="S60" s="108"/>
      <c r="T60" s="35"/>
      <c r="U60" s="22"/>
      <c r="V60" s="32"/>
      <c r="W60" s="35"/>
      <c r="X60" s="22"/>
      <c r="Y60" s="32"/>
      <c r="Z60" s="35"/>
      <c r="AA60" s="22"/>
      <c r="AB60" s="32"/>
      <c r="AC60" s="48"/>
      <c r="AD60" s="125"/>
      <c r="AE60" s="125"/>
      <c r="AF60" s="35"/>
      <c r="AG60" s="22"/>
      <c r="AH60" s="32"/>
      <c r="AI60" s="63"/>
      <c r="AJ60" s="22"/>
      <c r="AK60" s="32"/>
      <c r="AL60" s="35"/>
      <c r="AM60" s="22"/>
      <c r="AN60" s="32"/>
      <c r="AO60" s="57"/>
      <c r="AP60" s="22"/>
      <c r="AQ60" s="32"/>
      <c r="AR60" s="35"/>
      <c r="AS60" s="22"/>
      <c r="AT60" s="32"/>
      <c r="AU60" s="35"/>
      <c r="AV60" s="22"/>
      <c r="AW60" s="32"/>
      <c r="AX60" s="35"/>
      <c r="AY60" s="22"/>
      <c r="AZ60" s="32"/>
      <c r="BA60" s="35"/>
      <c r="BB60" s="22"/>
      <c r="BC60" s="32"/>
      <c r="BD60" s="35"/>
      <c r="BE60" s="22"/>
      <c r="BF60" s="32"/>
      <c r="BG60" s="35"/>
      <c r="BH60" s="22"/>
      <c r="BI60" s="32"/>
      <c r="BJ60" s="35"/>
      <c r="BK60" s="22"/>
      <c r="BL60" s="32"/>
      <c r="BM60" s="35"/>
      <c r="BN60" s="22"/>
      <c r="BO60" s="32"/>
      <c r="BP60" s="35"/>
      <c r="BQ60" s="78"/>
    </row>
    <row r="61" spans="1:69" ht="38.25">
      <c r="A61" s="86"/>
      <c r="B61" s="8" t="s">
        <v>51</v>
      </c>
      <c r="C61" s="125"/>
      <c r="D61" s="125"/>
      <c r="E61" s="125"/>
      <c r="F61" s="125"/>
      <c r="G61" s="35"/>
      <c r="H61" s="126"/>
      <c r="I61" s="126"/>
      <c r="J61" s="63"/>
      <c r="K61" s="22"/>
      <c r="L61" s="32"/>
      <c r="M61" s="63"/>
      <c r="N61" s="64"/>
      <c r="O61" s="22"/>
      <c r="P61" s="32"/>
      <c r="Q61" s="108"/>
      <c r="R61" s="108"/>
      <c r="S61" s="108"/>
      <c r="T61" s="35"/>
      <c r="U61" s="22"/>
      <c r="V61" s="32"/>
      <c r="W61" s="35"/>
      <c r="X61" s="22"/>
      <c r="Y61" s="32"/>
      <c r="Z61" s="35"/>
      <c r="AA61" s="22"/>
      <c r="AB61" s="32"/>
      <c r="AC61" s="48"/>
      <c r="AD61" s="124"/>
      <c r="AE61" s="124"/>
      <c r="AF61" s="35"/>
      <c r="AG61" s="22"/>
      <c r="AH61" s="32">
        <f>AG61/AG71*100</f>
        <v>0</v>
      </c>
      <c r="AI61" s="63"/>
      <c r="AJ61" s="22"/>
      <c r="AK61" s="32">
        <f>AJ61/AJ71*100</f>
        <v>0</v>
      </c>
      <c r="AL61" s="35"/>
      <c r="AM61" s="22"/>
      <c r="AN61" s="32">
        <f>AM61/AM71*100</f>
        <v>0</v>
      </c>
      <c r="AO61" s="57"/>
      <c r="AP61" s="22"/>
      <c r="AQ61" s="32">
        <f>AP61/AP71*100</f>
        <v>0</v>
      </c>
      <c r="AR61" s="35"/>
      <c r="AS61" s="22"/>
      <c r="AT61" s="32">
        <f>AS61/AS71*100</f>
        <v>0</v>
      </c>
      <c r="AU61" s="35"/>
      <c r="AV61" s="22"/>
      <c r="AW61" s="32">
        <f>AV61/AV71*100</f>
        <v>0</v>
      </c>
      <c r="AX61" s="35"/>
      <c r="AY61" s="22"/>
      <c r="AZ61" s="32">
        <f>AY61/AY71*100</f>
        <v>0</v>
      </c>
      <c r="BA61" s="35"/>
      <c r="BB61" s="22"/>
      <c r="BC61" s="32">
        <f>BB61/BB71*100</f>
        <v>0</v>
      </c>
      <c r="BD61" s="35"/>
      <c r="BE61" s="22"/>
      <c r="BF61" s="32">
        <f>BE61/BE71*100</f>
        <v>0</v>
      </c>
      <c r="BG61" s="35"/>
      <c r="BH61" s="22"/>
      <c r="BI61" s="32">
        <f>BH61/BH71*100</f>
        <v>0</v>
      </c>
      <c r="BJ61" s="35"/>
      <c r="BK61" s="22"/>
      <c r="BL61" s="32">
        <f>BK61/BK71*100</f>
        <v>0</v>
      </c>
      <c r="BM61" s="35"/>
      <c r="BN61" s="22"/>
      <c r="BO61" s="32">
        <f>BN61/BN71*100</f>
        <v>0</v>
      </c>
      <c r="BP61" s="35"/>
      <c r="BQ61" s="78" t="e">
        <f t="shared" si="0"/>
        <v>#DIV/0!</v>
      </c>
    </row>
    <row r="62" spans="1:69" ht="37.5" customHeight="1">
      <c r="A62" s="86"/>
      <c r="B62" s="8" t="s">
        <v>85</v>
      </c>
      <c r="C62" s="125"/>
      <c r="D62" s="125"/>
      <c r="E62" s="125"/>
      <c r="F62" s="125"/>
      <c r="G62" s="35"/>
      <c r="H62" s="125"/>
      <c r="I62" s="125"/>
      <c r="J62" s="63"/>
      <c r="K62" s="22"/>
      <c r="L62" s="34"/>
      <c r="M62" s="63"/>
      <c r="N62" s="64"/>
      <c r="O62" s="22"/>
      <c r="P62" s="34"/>
      <c r="Q62" s="108"/>
      <c r="R62" s="108"/>
      <c r="S62" s="108"/>
      <c r="T62" s="35"/>
      <c r="U62" s="22"/>
      <c r="V62" s="34"/>
      <c r="W62" s="35"/>
      <c r="X62" s="22"/>
      <c r="Y62" s="34"/>
      <c r="Z62" s="35"/>
      <c r="AA62" s="22"/>
      <c r="AB62" s="34"/>
      <c r="AC62" s="48"/>
      <c r="AD62" s="125"/>
      <c r="AE62" s="125"/>
      <c r="AF62" s="35"/>
      <c r="AG62" s="22"/>
      <c r="AH62" s="34">
        <f>AG62/AG71*100</f>
        <v>0</v>
      </c>
      <c r="AI62" s="63"/>
      <c r="AJ62" s="22"/>
      <c r="AK62" s="34">
        <f>AJ62/AJ71*100</f>
        <v>0</v>
      </c>
      <c r="AL62" s="35"/>
      <c r="AM62" s="22"/>
      <c r="AN62" s="34">
        <f>AM62/AM71*100</f>
        <v>0</v>
      </c>
      <c r="AO62" s="57"/>
      <c r="AP62" s="22"/>
      <c r="AQ62" s="34">
        <f>AP62/AP71*100</f>
        <v>0</v>
      </c>
      <c r="AR62" s="35"/>
      <c r="AS62" s="22"/>
      <c r="AT62" s="34">
        <f>AS62/AS71*100</f>
        <v>0</v>
      </c>
      <c r="AU62" s="35"/>
      <c r="AV62" s="22"/>
      <c r="AW62" s="34">
        <f>AV62/AV71*100</f>
        <v>0</v>
      </c>
      <c r="AX62" s="35"/>
      <c r="AY62" s="22"/>
      <c r="AZ62" s="34">
        <f>AY62/AY71*100</f>
        <v>0</v>
      </c>
      <c r="BA62" s="35"/>
      <c r="BB62" s="22"/>
      <c r="BC62" s="34">
        <f>BB62/BB71*100</f>
        <v>0</v>
      </c>
      <c r="BD62" s="35"/>
      <c r="BE62" s="22"/>
      <c r="BF62" s="34">
        <f>BE62/BE71*100</f>
        <v>0</v>
      </c>
      <c r="BG62" s="35"/>
      <c r="BH62" s="22"/>
      <c r="BI62" s="34">
        <f>BH62/BH71*100</f>
        <v>0</v>
      </c>
      <c r="BJ62" s="35"/>
      <c r="BK62" s="22"/>
      <c r="BL62" s="34">
        <f>BK62/BK71*100</f>
        <v>0</v>
      </c>
      <c r="BM62" s="35"/>
      <c r="BN62" s="22"/>
      <c r="BO62" s="34">
        <f>BN62/BN71*100</f>
        <v>0</v>
      </c>
      <c r="BP62" s="35"/>
      <c r="BQ62" s="78" t="e">
        <f t="shared" si="0"/>
        <v>#DIV/0!</v>
      </c>
    </row>
    <row r="63" spans="1:69" ht="12.75">
      <c r="A63" s="86"/>
      <c r="B63" s="8" t="s">
        <v>52</v>
      </c>
      <c r="C63" s="124">
        <v>12.559</v>
      </c>
      <c r="D63" s="124"/>
      <c r="E63" s="124">
        <v>12</v>
      </c>
      <c r="F63" s="124"/>
      <c r="G63" s="35">
        <f>E63/C63</f>
        <v>0.9554900867903496</v>
      </c>
      <c r="H63" s="124">
        <v>14</v>
      </c>
      <c r="I63" s="124"/>
      <c r="J63" s="63">
        <f>H63/C63</f>
        <v>1.1147384345887412</v>
      </c>
      <c r="K63" s="22"/>
      <c r="L63" s="32"/>
      <c r="M63" s="63"/>
      <c r="N63" s="64"/>
      <c r="O63" s="22"/>
      <c r="P63" s="32"/>
      <c r="Q63" s="108"/>
      <c r="R63" s="108"/>
      <c r="S63" s="108"/>
      <c r="T63" s="35"/>
      <c r="U63" s="22"/>
      <c r="V63" s="32"/>
      <c r="W63" s="35"/>
      <c r="X63" s="22"/>
      <c r="Y63" s="32"/>
      <c r="Z63" s="35"/>
      <c r="AA63" s="22"/>
      <c r="AB63" s="32"/>
      <c r="AC63" s="48"/>
      <c r="AD63" s="147">
        <v>14</v>
      </c>
      <c r="AE63" s="147"/>
      <c r="AF63" s="35"/>
      <c r="AG63" s="22">
        <v>160</v>
      </c>
      <c r="AH63" s="32">
        <f>AG63/AG71*100</f>
        <v>0.5424832169254764</v>
      </c>
      <c r="AI63" s="63">
        <v>1.447</v>
      </c>
      <c r="AJ63" s="22">
        <v>160</v>
      </c>
      <c r="AK63" s="32">
        <f>AJ63/AJ71*100</f>
        <v>0.545870151137798</v>
      </c>
      <c r="AL63" s="35">
        <v>0.191</v>
      </c>
      <c r="AM63" s="22">
        <v>160</v>
      </c>
      <c r="AN63" s="32">
        <f>AM63/AM71*100</f>
        <v>0.5370389017554459</v>
      </c>
      <c r="AO63" s="57">
        <v>106.4</v>
      </c>
      <c r="AP63" s="22">
        <v>160</v>
      </c>
      <c r="AQ63" s="32">
        <f>AP63/AP71*100</f>
        <v>0.5531355873608518</v>
      </c>
      <c r="AR63" s="35">
        <v>1.019</v>
      </c>
      <c r="AS63" s="22">
        <v>160</v>
      </c>
      <c r="AT63" s="32">
        <f>AS63/AS71*100</f>
        <v>0.48652922216140604</v>
      </c>
      <c r="AU63" s="35">
        <v>0.775</v>
      </c>
      <c r="AV63" s="22">
        <v>240</v>
      </c>
      <c r="AW63" s="32">
        <f>AV63/AV71*100</f>
        <v>0.5594275191720472</v>
      </c>
      <c r="AX63" s="35">
        <v>1.052</v>
      </c>
      <c r="AY63" s="22">
        <v>160</v>
      </c>
      <c r="AZ63" s="32">
        <f>AY63/AY71*100</f>
        <v>0.707088562842496</v>
      </c>
      <c r="BA63" s="35">
        <v>0.579</v>
      </c>
      <c r="BB63" s="22">
        <v>160</v>
      </c>
      <c r="BC63" s="32">
        <f>BB63/BB71*100</f>
        <v>0.8204286739821556</v>
      </c>
      <c r="BD63" s="35">
        <v>0.718</v>
      </c>
      <c r="BE63" s="22">
        <v>160</v>
      </c>
      <c r="BF63" s="32">
        <f>BE63/BE71*100</f>
        <v>0.5998575338357139</v>
      </c>
      <c r="BG63" s="35">
        <v>0.653</v>
      </c>
      <c r="BH63" s="22">
        <v>160</v>
      </c>
      <c r="BI63" s="32">
        <f>BH63/BH71*100</f>
        <v>0.5501495719148644</v>
      </c>
      <c r="BJ63" s="35">
        <v>0.386</v>
      </c>
      <c r="BK63" s="22">
        <v>160</v>
      </c>
      <c r="BL63" s="32">
        <f>BK63/BK71*100</f>
        <v>0.5499982812553711</v>
      </c>
      <c r="BM63" s="35">
        <v>0.386</v>
      </c>
      <c r="BN63" s="22">
        <v>160</v>
      </c>
      <c r="BO63" s="32">
        <f>BN63/BN71*100</f>
        <v>0.5100414408670704</v>
      </c>
      <c r="BP63" s="35">
        <v>0.386</v>
      </c>
      <c r="BQ63" s="78" t="e">
        <f t="shared" si="0"/>
        <v>#DIV/0!</v>
      </c>
    </row>
    <row r="64" spans="1:69" ht="13.5">
      <c r="A64" s="87" t="s">
        <v>53</v>
      </c>
      <c r="B64" s="5" t="s">
        <v>54</v>
      </c>
      <c r="C64" s="125"/>
      <c r="D64" s="125"/>
      <c r="E64" s="125"/>
      <c r="F64" s="125"/>
      <c r="G64" s="35"/>
      <c r="H64" s="125"/>
      <c r="I64" s="125"/>
      <c r="J64" s="61"/>
      <c r="K64" s="6"/>
      <c r="L64" s="32"/>
      <c r="M64" s="63"/>
      <c r="N64" s="64"/>
      <c r="O64" s="6"/>
      <c r="P64" s="32"/>
      <c r="Q64" s="108"/>
      <c r="R64" s="108"/>
      <c r="S64" s="108"/>
      <c r="T64" s="35"/>
      <c r="U64" s="6"/>
      <c r="V64" s="32"/>
      <c r="W64" s="36"/>
      <c r="X64" s="6"/>
      <c r="Y64" s="32"/>
      <c r="Z64" s="36"/>
      <c r="AA64" s="6"/>
      <c r="AB64" s="32"/>
      <c r="AC64" s="48"/>
      <c r="AD64" s="125"/>
      <c r="AE64" s="125"/>
      <c r="AF64" s="35"/>
      <c r="AG64" s="6">
        <f>AG65+AG68</f>
        <v>0</v>
      </c>
      <c r="AH64" s="32">
        <f>AG64/$H$71*100</f>
        <v>0</v>
      </c>
      <c r="AI64" s="61"/>
      <c r="AJ64" s="6">
        <f>AJ65+AJ68</f>
        <v>0</v>
      </c>
      <c r="AK64" s="32">
        <f>AJ64/$H$71*100</f>
        <v>0</v>
      </c>
      <c r="AL64" s="35"/>
      <c r="AM64" s="6">
        <f>AM65+AM68</f>
        <v>50</v>
      </c>
      <c r="AN64" s="32">
        <f>AM64/$H$71*100</f>
        <v>1.411561706702321</v>
      </c>
      <c r="AO64" s="57"/>
      <c r="AP64" s="6">
        <f>AP65+AP68</f>
        <v>50</v>
      </c>
      <c r="AQ64" s="32">
        <f>AP64/$H$71*100</f>
        <v>1.411561706702321</v>
      </c>
      <c r="AR64" s="35"/>
      <c r="AS64" s="6">
        <f>AS65+AS68</f>
        <v>0</v>
      </c>
      <c r="AT64" s="32">
        <f>AS64/$H$71*100</f>
        <v>0</v>
      </c>
      <c r="AU64" s="35"/>
      <c r="AV64" s="6">
        <f>AV65+AV68</f>
        <v>0</v>
      </c>
      <c r="AW64" s="32">
        <f>AV64/$H$71*100</f>
        <v>0</v>
      </c>
      <c r="AX64" s="35"/>
      <c r="AY64" s="6">
        <f>AY65+AY68</f>
        <v>0</v>
      </c>
      <c r="AZ64" s="32">
        <f>AY64/$H$71*100</f>
        <v>0</v>
      </c>
      <c r="BA64" s="35"/>
      <c r="BB64" s="6">
        <f>BB65+BB68</f>
        <v>0</v>
      </c>
      <c r="BC64" s="32">
        <f>BB64/$H$71*100</f>
        <v>0</v>
      </c>
      <c r="BD64" s="35"/>
      <c r="BE64" s="6">
        <f>BE65+BE68</f>
        <v>0</v>
      </c>
      <c r="BF64" s="32">
        <f>BE64/$H$71*100</f>
        <v>0</v>
      </c>
      <c r="BG64" s="35"/>
      <c r="BH64" s="6">
        <f>BH65+BH68</f>
        <v>0</v>
      </c>
      <c r="BI64" s="32">
        <f>BH64/$H$71*100</f>
        <v>0</v>
      </c>
      <c r="BJ64" s="35"/>
      <c r="BK64" s="6">
        <f>BK65+BK68</f>
        <v>0</v>
      </c>
      <c r="BL64" s="32">
        <f>BK64/$H$71*100</f>
        <v>0</v>
      </c>
      <c r="BM64" s="35"/>
      <c r="BN64" s="6">
        <f>BN65+BN68</f>
        <v>0</v>
      </c>
      <c r="BO64" s="32">
        <f>BN64/$H$71*100</f>
        <v>0</v>
      </c>
      <c r="BP64" s="35"/>
      <c r="BQ64" s="78" t="e">
        <f t="shared" si="0"/>
        <v>#DIV/0!</v>
      </c>
    </row>
    <row r="65" spans="1:69" ht="25.5">
      <c r="A65" s="88" t="s">
        <v>55</v>
      </c>
      <c r="B65" s="8" t="s">
        <v>56</v>
      </c>
      <c r="C65" s="124">
        <v>237.447</v>
      </c>
      <c r="D65" s="124"/>
      <c r="E65" s="124">
        <v>29.16</v>
      </c>
      <c r="F65" s="124"/>
      <c r="G65" s="35">
        <f>E65/C65</f>
        <v>0.12280635257552211</v>
      </c>
      <c r="H65" s="124">
        <v>35</v>
      </c>
      <c r="I65" s="124"/>
      <c r="J65" s="63">
        <f>H65/C65</f>
        <v>0.14740131481972818</v>
      </c>
      <c r="K65" s="22"/>
      <c r="L65" s="32"/>
      <c r="M65" s="63"/>
      <c r="N65" s="64"/>
      <c r="O65" s="22"/>
      <c r="P65" s="32"/>
      <c r="Q65" s="108"/>
      <c r="R65" s="108"/>
      <c r="S65" s="108"/>
      <c r="T65" s="35"/>
      <c r="U65" s="22"/>
      <c r="V65" s="32"/>
      <c r="W65" s="35"/>
      <c r="X65" s="22"/>
      <c r="Y65" s="32"/>
      <c r="Z65" s="35"/>
      <c r="AA65" s="22"/>
      <c r="AB65" s="32"/>
      <c r="AC65" s="48"/>
      <c r="AD65" s="125">
        <v>25.06</v>
      </c>
      <c r="AE65" s="125"/>
      <c r="AF65" s="35"/>
      <c r="AG65" s="22"/>
      <c r="AH65" s="32">
        <f>AG65/$H$71*100</f>
        <v>0</v>
      </c>
      <c r="AI65" s="63"/>
      <c r="AJ65" s="22"/>
      <c r="AK65" s="32">
        <f>AJ65/$H$71*100</f>
        <v>0</v>
      </c>
      <c r="AL65" s="35"/>
      <c r="AM65" s="22">
        <v>50</v>
      </c>
      <c r="AN65" s="32">
        <f>AM65/$H$71*100</f>
        <v>1.411561706702321</v>
      </c>
      <c r="AO65" s="57">
        <v>0.4</v>
      </c>
      <c r="AP65" s="22">
        <v>50</v>
      </c>
      <c r="AQ65" s="32">
        <f>AP65/$H$71*100</f>
        <v>1.411561706702321</v>
      </c>
      <c r="AR65" s="35">
        <v>0.069</v>
      </c>
      <c r="AS65" s="22"/>
      <c r="AT65" s="32">
        <f>AS65/$H$71*100</f>
        <v>0</v>
      </c>
      <c r="AU65" s="35"/>
      <c r="AV65" s="22"/>
      <c r="AW65" s="32">
        <f>AV65/$H$71*100</f>
        <v>0</v>
      </c>
      <c r="AX65" s="35"/>
      <c r="AY65" s="22"/>
      <c r="AZ65" s="32">
        <f>AY65/$H$71*100</f>
        <v>0</v>
      </c>
      <c r="BA65" s="35"/>
      <c r="BB65" s="22"/>
      <c r="BC65" s="32">
        <f>BB65/$H$71*100</f>
        <v>0</v>
      </c>
      <c r="BD65" s="35"/>
      <c r="BE65" s="22"/>
      <c r="BF65" s="32">
        <f>BE65/$H$71*100</f>
        <v>0</v>
      </c>
      <c r="BG65" s="35"/>
      <c r="BH65" s="22"/>
      <c r="BI65" s="32">
        <f>BH65/$H$71*100</f>
        <v>0</v>
      </c>
      <c r="BJ65" s="35"/>
      <c r="BK65" s="22"/>
      <c r="BL65" s="32">
        <f>BK65/$H$71*100</f>
        <v>0</v>
      </c>
      <c r="BM65" s="35"/>
      <c r="BN65" s="22"/>
      <c r="BO65" s="32">
        <f>BN65/$H$71*100</f>
        <v>0</v>
      </c>
      <c r="BP65" s="35"/>
      <c r="BQ65" s="78" t="e">
        <f t="shared" si="0"/>
        <v>#DIV/0!</v>
      </c>
    </row>
    <row r="66" spans="1:69" ht="12.75">
      <c r="A66" s="88"/>
      <c r="B66" s="109" t="s">
        <v>118</v>
      </c>
      <c r="C66" s="125">
        <v>0</v>
      </c>
      <c r="D66" s="125"/>
      <c r="E66" s="125"/>
      <c r="F66" s="125"/>
      <c r="G66" s="35"/>
      <c r="H66" s="125"/>
      <c r="I66" s="125"/>
      <c r="J66" s="63"/>
      <c r="K66" s="22"/>
      <c r="L66" s="32"/>
      <c r="M66" s="63"/>
      <c r="N66" s="64"/>
      <c r="O66" s="22"/>
      <c r="P66" s="32"/>
      <c r="Q66" s="108"/>
      <c r="R66" s="108"/>
      <c r="S66" s="108"/>
      <c r="T66" s="35"/>
      <c r="U66" s="22"/>
      <c r="V66" s="32"/>
      <c r="W66" s="35"/>
      <c r="X66" s="22"/>
      <c r="Y66" s="32"/>
      <c r="Z66" s="35"/>
      <c r="AA66" s="22"/>
      <c r="AB66" s="32"/>
      <c r="AC66" s="48"/>
      <c r="AD66" s="125"/>
      <c r="AE66" s="125"/>
      <c r="AF66" s="35"/>
      <c r="AG66" s="22"/>
      <c r="AH66" s="32"/>
      <c r="AI66" s="63"/>
      <c r="AJ66" s="22"/>
      <c r="AK66" s="32"/>
      <c r="AL66" s="35"/>
      <c r="AM66" s="22"/>
      <c r="AN66" s="32"/>
      <c r="AO66" s="57"/>
      <c r="AP66" s="22"/>
      <c r="AQ66" s="32"/>
      <c r="AR66" s="35"/>
      <c r="AS66" s="22"/>
      <c r="AT66" s="32"/>
      <c r="AU66" s="35"/>
      <c r="AV66" s="22"/>
      <c r="AW66" s="32"/>
      <c r="AX66" s="35"/>
      <c r="AY66" s="22"/>
      <c r="AZ66" s="32"/>
      <c r="BA66" s="35"/>
      <c r="BB66" s="22"/>
      <c r="BC66" s="32"/>
      <c r="BD66" s="35"/>
      <c r="BE66" s="22"/>
      <c r="BF66" s="32"/>
      <c r="BG66" s="35"/>
      <c r="BH66" s="22"/>
      <c r="BI66" s="32"/>
      <c r="BJ66" s="35"/>
      <c r="BK66" s="22"/>
      <c r="BL66" s="32"/>
      <c r="BM66" s="35"/>
      <c r="BN66" s="22"/>
      <c r="BO66" s="32"/>
      <c r="BP66" s="35"/>
      <c r="BQ66" s="78"/>
    </row>
    <row r="67" spans="1:69" ht="12.75">
      <c r="A67" s="88"/>
      <c r="B67" s="109" t="s">
        <v>119</v>
      </c>
      <c r="C67" s="125"/>
      <c r="D67" s="125"/>
      <c r="E67" s="125">
        <v>0</v>
      </c>
      <c r="F67" s="125"/>
      <c r="G67" s="35"/>
      <c r="H67" s="125">
        <v>0</v>
      </c>
      <c r="I67" s="125"/>
      <c r="J67" s="63"/>
      <c r="K67" s="9"/>
      <c r="L67" s="32"/>
      <c r="M67" s="63"/>
      <c r="N67" s="64"/>
      <c r="O67" s="22"/>
      <c r="P67" s="32"/>
      <c r="Q67" s="108"/>
      <c r="R67" s="108"/>
      <c r="S67" s="108"/>
      <c r="T67" s="35"/>
      <c r="U67" s="22"/>
      <c r="V67" s="32"/>
      <c r="W67" s="35"/>
      <c r="X67" s="22"/>
      <c r="Y67" s="32"/>
      <c r="Z67" s="35"/>
      <c r="AA67" s="22"/>
      <c r="AB67" s="32"/>
      <c r="AC67" s="48"/>
      <c r="AD67" s="125"/>
      <c r="AE67" s="125"/>
      <c r="AF67" s="35"/>
      <c r="AG67" s="22"/>
      <c r="AH67" s="32"/>
      <c r="AI67" s="63"/>
      <c r="AJ67" s="22"/>
      <c r="AK67" s="32"/>
      <c r="AL67" s="35"/>
      <c r="AM67" s="22"/>
      <c r="AN67" s="32"/>
      <c r="AO67" s="57"/>
      <c r="AP67" s="22"/>
      <c r="AQ67" s="32"/>
      <c r="AR67" s="35"/>
      <c r="AS67" s="22"/>
      <c r="AT67" s="32"/>
      <c r="AU67" s="35"/>
      <c r="AV67" s="22"/>
      <c r="AW67" s="32"/>
      <c r="AX67" s="35"/>
      <c r="AY67" s="22"/>
      <c r="AZ67" s="32"/>
      <c r="BA67" s="35"/>
      <c r="BB67" s="22"/>
      <c r="BC67" s="32"/>
      <c r="BD67" s="35"/>
      <c r="BE67" s="22"/>
      <c r="BF67" s="32"/>
      <c r="BG67" s="35"/>
      <c r="BH67" s="22"/>
      <c r="BI67" s="32"/>
      <c r="BJ67" s="35"/>
      <c r="BK67" s="22"/>
      <c r="BL67" s="32"/>
      <c r="BM67" s="35"/>
      <c r="BN67" s="22"/>
      <c r="BO67" s="32"/>
      <c r="BP67" s="35"/>
      <c r="BQ67" s="78"/>
    </row>
    <row r="68" spans="1:69" s="7" customFormat="1" ht="12.75">
      <c r="A68" s="85" t="s">
        <v>57</v>
      </c>
      <c r="B68" s="8" t="s">
        <v>58</v>
      </c>
      <c r="C68" s="125">
        <v>0</v>
      </c>
      <c r="D68" s="125"/>
      <c r="E68" s="125">
        <v>0</v>
      </c>
      <c r="F68" s="125"/>
      <c r="G68" s="35" t="e">
        <f>E68/C68</f>
        <v>#DIV/0!</v>
      </c>
      <c r="H68" s="125">
        <v>0</v>
      </c>
      <c r="I68" s="125"/>
      <c r="J68" s="63" t="e">
        <f>H68/C68</f>
        <v>#DIV/0!</v>
      </c>
      <c r="K68" s="22"/>
      <c r="L68" s="32"/>
      <c r="M68" s="63"/>
      <c r="N68" s="64"/>
      <c r="O68" s="22"/>
      <c r="P68" s="32"/>
      <c r="Q68" s="108"/>
      <c r="R68" s="108"/>
      <c r="S68" s="108"/>
      <c r="T68" s="35"/>
      <c r="U68" s="22"/>
      <c r="V68" s="32"/>
      <c r="W68" s="35"/>
      <c r="X68" s="22"/>
      <c r="Y68" s="32"/>
      <c r="Z68" s="35"/>
      <c r="AA68" s="22"/>
      <c r="AB68" s="32"/>
      <c r="AC68" s="48"/>
      <c r="AD68" s="125"/>
      <c r="AE68" s="125"/>
      <c r="AF68" s="35" t="e">
        <f>AD68/H68</f>
        <v>#DIV/0!</v>
      </c>
      <c r="AG68" s="22"/>
      <c r="AH68" s="32">
        <f>AG68/$H$71*100</f>
        <v>0</v>
      </c>
      <c r="AI68" s="63"/>
      <c r="AJ68" s="22"/>
      <c r="AK68" s="32">
        <f>AJ68/$H$71*100</f>
        <v>0</v>
      </c>
      <c r="AL68" s="35"/>
      <c r="AM68" s="22"/>
      <c r="AN68" s="32">
        <f>AM68/$H$71*100</f>
        <v>0</v>
      </c>
      <c r="AO68" s="55"/>
      <c r="AP68" s="22"/>
      <c r="AQ68" s="32">
        <f>AP68/$H$71*100</f>
        <v>0</v>
      </c>
      <c r="AR68" s="35"/>
      <c r="AS68" s="22"/>
      <c r="AT68" s="32">
        <f>AS68/$H$71*100</f>
        <v>0</v>
      </c>
      <c r="AU68" s="35"/>
      <c r="AV68" s="22"/>
      <c r="AW68" s="32">
        <f>AV68/$H$71*100</f>
        <v>0</v>
      </c>
      <c r="AX68" s="35"/>
      <c r="AY68" s="22"/>
      <c r="AZ68" s="32">
        <f>AY68/$H$71*100</f>
        <v>0</v>
      </c>
      <c r="BA68" s="35"/>
      <c r="BB68" s="22"/>
      <c r="BC68" s="32">
        <f>BB68/$H$71*100</f>
        <v>0</v>
      </c>
      <c r="BD68" s="35"/>
      <c r="BE68" s="22"/>
      <c r="BF68" s="32">
        <f>BE68/$H$71*100</f>
        <v>0</v>
      </c>
      <c r="BG68" s="35"/>
      <c r="BH68" s="22"/>
      <c r="BI68" s="32">
        <f>BH68/$H$71*100</f>
        <v>0</v>
      </c>
      <c r="BJ68" s="35"/>
      <c r="BK68" s="22"/>
      <c r="BL68" s="32">
        <f>BK68/$H$71*100</f>
        <v>0</v>
      </c>
      <c r="BM68" s="35"/>
      <c r="BN68" s="22"/>
      <c r="BO68" s="32">
        <f>BN68/$H$71*100</f>
        <v>0</v>
      </c>
      <c r="BP68" s="35"/>
      <c r="BQ68" s="78"/>
    </row>
    <row r="69" spans="1:69" s="7" customFormat="1" ht="12.75">
      <c r="A69" s="85"/>
      <c r="B69" s="43" t="s">
        <v>81</v>
      </c>
      <c r="C69" s="125"/>
      <c r="D69" s="125"/>
      <c r="E69" s="125"/>
      <c r="F69" s="125"/>
      <c r="G69" s="35"/>
      <c r="H69" s="125"/>
      <c r="I69" s="125"/>
      <c r="J69" s="63"/>
      <c r="K69" s="9"/>
      <c r="L69" s="33"/>
      <c r="M69" s="61"/>
      <c r="N69" s="62"/>
      <c r="O69" s="9"/>
      <c r="P69" s="33"/>
      <c r="Q69" s="108"/>
      <c r="R69" s="108"/>
      <c r="S69" s="108"/>
      <c r="T69" s="35"/>
      <c r="U69" s="9"/>
      <c r="V69" s="33"/>
      <c r="W69" s="35"/>
      <c r="X69" s="9"/>
      <c r="Y69" s="33"/>
      <c r="Z69" s="35"/>
      <c r="AA69" s="9"/>
      <c r="AB69" s="33"/>
      <c r="AC69" s="48"/>
      <c r="AD69" s="125"/>
      <c r="AE69" s="125"/>
      <c r="AF69" s="35"/>
      <c r="AG69" s="9"/>
      <c r="AH69" s="33"/>
      <c r="AI69" s="63"/>
      <c r="AJ69" s="9"/>
      <c r="AK69" s="33"/>
      <c r="AL69" s="35"/>
      <c r="AM69" s="9"/>
      <c r="AN69" s="33"/>
      <c r="AO69" s="55"/>
      <c r="AP69" s="9"/>
      <c r="AQ69" s="33"/>
      <c r="AR69" s="35"/>
      <c r="AS69" s="9"/>
      <c r="AT69" s="33"/>
      <c r="AU69" s="35"/>
      <c r="AV69" s="9"/>
      <c r="AW69" s="33"/>
      <c r="AX69" s="35"/>
      <c r="AY69" s="9"/>
      <c r="AZ69" s="33"/>
      <c r="BA69" s="35"/>
      <c r="BB69" s="9"/>
      <c r="BC69" s="33"/>
      <c r="BD69" s="35"/>
      <c r="BE69" s="9"/>
      <c r="BF69" s="33"/>
      <c r="BG69" s="35"/>
      <c r="BH69" s="9"/>
      <c r="BI69" s="33"/>
      <c r="BJ69" s="35"/>
      <c r="BK69" s="9"/>
      <c r="BL69" s="33"/>
      <c r="BM69" s="35"/>
      <c r="BN69" s="9"/>
      <c r="BO69" s="33"/>
      <c r="BP69" s="35"/>
      <c r="BQ69" s="78"/>
    </row>
    <row r="70" spans="1:69" s="7" customFormat="1" ht="25.5">
      <c r="A70" s="85"/>
      <c r="B70" s="43" t="s">
        <v>90</v>
      </c>
      <c r="C70" s="125"/>
      <c r="D70" s="125"/>
      <c r="E70" s="125"/>
      <c r="F70" s="125"/>
      <c r="G70" s="35"/>
      <c r="H70" s="125"/>
      <c r="I70" s="125"/>
      <c r="J70" s="63"/>
      <c r="K70" s="9"/>
      <c r="L70" s="33"/>
      <c r="M70" s="61"/>
      <c r="N70" s="62"/>
      <c r="O70" s="9"/>
      <c r="P70" s="33"/>
      <c r="Q70" s="108"/>
      <c r="R70" s="108"/>
      <c r="S70" s="108"/>
      <c r="T70" s="35"/>
      <c r="U70" s="9"/>
      <c r="V70" s="33"/>
      <c r="W70" s="35"/>
      <c r="X70" s="9"/>
      <c r="Y70" s="33"/>
      <c r="Z70" s="35"/>
      <c r="AA70" s="9"/>
      <c r="AB70" s="33"/>
      <c r="AC70" s="48"/>
      <c r="AD70" s="125"/>
      <c r="AE70" s="125"/>
      <c r="AF70" s="35"/>
      <c r="AG70" s="9"/>
      <c r="AH70" s="33"/>
      <c r="AI70" s="63"/>
      <c r="AJ70" s="9"/>
      <c r="AK70" s="33"/>
      <c r="AL70" s="35"/>
      <c r="AM70" s="9"/>
      <c r="AN70" s="33"/>
      <c r="AO70" s="55"/>
      <c r="AP70" s="9"/>
      <c r="AQ70" s="33"/>
      <c r="AR70" s="35"/>
      <c r="AS70" s="9"/>
      <c r="AT70" s="33"/>
      <c r="AU70" s="35"/>
      <c r="AV70" s="9"/>
      <c r="AW70" s="33"/>
      <c r="AX70" s="35"/>
      <c r="AY70" s="9"/>
      <c r="AZ70" s="33"/>
      <c r="BA70" s="35"/>
      <c r="BB70" s="9"/>
      <c r="BC70" s="33"/>
      <c r="BD70" s="35"/>
      <c r="BE70" s="9"/>
      <c r="BF70" s="33"/>
      <c r="BG70" s="35"/>
      <c r="BH70" s="9"/>
      <c r="BI70" s="33"/>
      <c r="BJ70" s="35"/>
      <c r="BK70" s="9"/>
      <c r="BL70" s="33"/>
      <c r="BM70" s="35"/>
      <c r="BN70" s="9"/>
      <c r="BO70" s="33"/>
      <c r="BP70" s="35"/>
      <c r="BQ70" s="78"/>
    </row>
    <row r="71" spans="1:69" s="38" customFormat="1" ht="12.75">
      <c r="A71" s="89"/>
      <c r="B71" s="11" t="s">
        <v>59</v>
      </c>
      <c r="C71" s="132">
        <f>C31+C32+C35+C37+C38+C47+C50+C55+C58+C63+C65</f>
        <v>5003.0740000000005</v>
      </c>
      <c r="D71" s="120"/>
      <c r="E71" s="132">
        <f>E31+E32+E35+E37+E38+E47+E50+E55+E58+E63+E65</f>
        <v>3020.5989999999997</v>
      </c>
      <c r="F71" s="120"/>
      <c r="G71" s="108">
        <f>E71/C71</f>
        <v>0.6037486153512819</v>
      </c>
      <c r="H71" s="132">
        <f>H31+H32+H35+H37+H38+H47+H50+H55+H58+H63+H65</f>
        <v>3542.176</v>
      </c>
      <c r="I71" s="120"/>
      <c r="J71" s="68">
        <f>H71/C71</f>
        <v>0.7079999216481706</v>
      </c>
      <c r="K71" s="123"/>
      <c r="L71" s="123"/>
      <c r="M71" s="61"/>
      <c r="N71" s="62"/>
      <c r="O71" s="123"/>
      <c r="P71" s="123"/>
      <c r="Q71" s="108"/>
      <c r="R71" s="108"/>
      <c r="S71" s="108"/>
      <c r="T71" s="35"/>
      <c r="U71" s="123"/>
      <c r="V71" s="123"/>
      <c r="W71" s="35"/>
      <c r="X71" s="123"/>
      <c r="Y71" s="123"/>
      <c r="Z71" s="35"/>
      <c r="AA71" s="123"/>
      <c r="AB71" s="123"/>
      <c r="AC71" s="48"/>
      <c r="AD71" s="127">
        <f>AD31+AD35+AD37+AD38+AD47+AD48+AD50+AD52+AD55+AD58+AD63+AD65+AD68+AD61+AD58</f>
        <v>3346.85</v>
      </c>
      <c r="AE71" s="127"/>
      <c r="AF71" s="108">
        <f>AD71/H71</f>
        <v>0.9448570596153325</v>
      </c>
      <c r="AG71" s="123">
        <f>AG29+AG42+AG64</f>
        <v>29494</v>
      </c>
      <c r="AH71" s="123"/>
      <c r="AI71" s="68">
        <v>1.821</v>
      </c>
      <c r="AJ71" s="123">
        <f>AJ29+AJ42+AJ64</f>
        <v>29311</v>
      </c>
      <c r="AK71" s="123"/>
      <c r="AL71" s="35">
        <v>0.617</v>
      </c>
      <c r="AM71" s="123">
        <f>AM29+AM42+AM64</f>
        <v>29793</v>
      </c>
      <c r="AN71" s="123"/>
      <c r="AO71" s="56">
        <v>51.2</v>
      </c>
      <c r="AP71" s="123">
        <f>AP29+AP42+AP64</f>
        <v>28926</v>
      </c>
      <c r="AQ71" s="123"/>
      <c r="AR71" s="35">
        <v>0.779</v>
      </c>
      <c r="AS71" s="123">
        <f>AS29+AS42+AS64</f>
        <v>32886</v>
      </c>
      <c r="AT71" s="123"/>
      <c r="AU71" s="35">
        <v>0.789</v>
      </c>
      <c r="AV71" s="123">
        <f>AV29+AV42+AV64</f>
        <v>42901</v>
      </c>
      <c r="AW71" s="123"/>
      <c r="AX71" s="35">
        <v>0.716</v>
      </c>
      <c r="AY71" s="123">
        <f>AY29+AY42+AY64</f>
        <v>22628</v>
      </c>
      <c r="AZ71" s="123"/>
      <c r="BA71" s="35">
        <v>0.705</v>
      </c>
      <c r="BB71" s="123">
        <f>BB29+BB42+BB64</f>
        <v>19502</v>
      </c>
      <c r="BC71" s="123"/>
      <c r="BD71" s="35">
        <v>0.321</v>
      </c>
      <c r="BE71" s="123">
        <f>BE29+BE42+BE64</f>
        <v>26673</v>
      </c>
      <c r="BF71" s="123"/>
      <c r="BG71" s="35">
        <v>0.256</v>
      </c>
      <c r="BH71" s="123">
        <f>BH29+BH42+BH64</f>
        <v>29083</v>
      </c>
      <c r="BI71" s="123"/>
      <c r="BJ71" s="35">
        <v>0.394</v>
      </c>
      <c r="BK71" s="123">
        <f>BK29+BK42+BK64</f>
        <v>29091</v>
      </c>
      <c r="BL71" s="123"/>
      <c r="BM71" s="35">
        <v>0.394</v>
      </c>
      <c r="BN71" s="123">
        <f>BN29+BN42+BN64</f>
        <v>31370</v>
      </c>
      <c r="BO71" s="123"/>
      <c r="BP71" s="35">
        <v>0.424</v>
      </c>
      <c r="BQ71" s="78" t="e">
        <f t="shared" si="0"/>
        <v>#DIV/0!</v>
      </c>
    </row>
    <row r="72" spans="1:69" s="38" customFormat="1" ht="12.75">
      <c r="A72" s="89"/>
      <c r="B72" s="39" t="s">
        <v>60</v>
      </c>
      <c r="C72" s="123">
        <f>C26-C71</f>
        <v>-279.8670000000002</v>
      </c>
      <c r="D72" s="121"/>
      <c r="E72" s="154">
        <f>E26-E71</f>
        <v>947.5390000000007</v>
      </c>
      <c r="F72" s="155"/>
      <c r="G72" s="9"/>
      <c r="H72" s="154">
        <f>H26-H71</f>
        <v>-22.93199999999979</v>
      </c>
      <c r="I72" s="155"/>
      <c r="J72" s="66"/>
      <c r="K72" s="123"/>
      <c r="L72" s="121"/>
      <c r="M72" s="66"/>
      <c r="N72" s="62"/>
      <c r="O72" s="123"/>
      <c r="P72" s="121"/>
      <c r="Q72" s="9"/>
      <c r="R72" s="9"/>
      <c r="S72" s="9"/>
      <c r="T72" s="9"/>
      <c r="U72" s="123"/>
      <c r="V72" s="121"/>
      <c r="W72" s="9"/>
      <c r="X72" s="123"/>
      <c r="Y72" s="121"/>
      <c r="Z72" s="9"/>
      <c r="AA72" s="123"/>
      <c r="AB72" s="121"/>
      <c r="AC72" s="37"/>
      <c r="AD72" s="123">
        <v>0</v>
      </c>
      <c r="AE72" s="121"/>
      <c r="AF72" s="9"/>
      <c r="AG72" s="123">
        <f>AG26-AG71</f>
        <v>-29494</v>
      </c>
      <c r="AH72" s="121"/>
      <c r="AI72" s="66"/>
      <c r="AJ72" s="123">
        <f>AJ26-AJ71</f>
        <v>-29311</v>
      </c>
      <c r="AK72" s="121"/>
      <c r="AL72" s="9"/>
      <c r="AM72" s="123">
        <f>AM26-AM71</f>
        <v>-29793</v>
      </c>
      <c r="AN72" s="121"/>
      <c r="AO72" s="56"/>
      <c r="AP72" s="123">
        <f>AP26-AP71</f>
        <v>-28926</v>
      </c>
      <c r="AQ72" s="121"/>
      <c r="AR72" s="9"/>
      <c r="AS72" s="123">
        <f>AS26-AS71</f>
        <v>-32886</v>
      </c>
      <c r="AT72" s="121"/>
      <c r="AU72" s="9"/>
      <c r="AV72" s="123">
        <f>AV26-AV71</f>
        <v>-42901</v>
      </c>
      <c r="AW72" s="121"/>
      <c r="AX72" s="9"/>
      <c r="AY72" s="123">
        <f>AY26-AY71</f>
        <v>-22628</v>
      </c>
      <c r="AZ72" s="121"/>
      <c r="BA72" s="9"/>
      <c r="BB72" s="123">
        <f>BB26-BB71</f>
        <v>-19502</v>
      </c>
      <c r="BC72" s="121"/>
      <c r="BD72" s="9"/>
      <c r="BE72" s="123">
        <f>BE26-BE71</f>
        <v>-26673</v>
      </c>
      <c r="BF72" s="121"/>
      <c r="BG72" s="9"/>
      <c r="BH72" s="123">
        <f>BH26-BH71</f>
        <v>-29083</v>
      </c>
      <c r="BI72" s="121"/>
      <c r="BJ72" s="9"/>
      <c r="BK72" s="123">
        <f>BK26-BK71</f>
        <v>-29091</v>
      </c>
      <c r="BL72" s="121"/>
      <c r="BM72" s="9"/>
      <c r="BN72" s="123">
        <f>BN26-BN71</f>
        <v>-31370</v>
      </c>
      <c r="BO72" s="121"/>
      <c r="BP72" s="9"/>
      <c r="BQ72" s="78" t="e">
        <f t="shared" si="0"/>
        <v>#DIV/0!</v>
      </c>
    </row>
    <row r="73" spans="1:69" s="13" customFormat="1" ht="12.75">
      <c r="A73" s="90"/>
      <c r="B73" s="11" t="s">
        <v>61</v>
      </c>
      <c r="C73" s="123"/>
      <c r="D73" s="121"/>
      <c r="E73" s="123"/>
      <c r="F73" s="123"/>
      <c r="G73" s="9"/>
      <c r="H73" s="123"/>
      <c r="I73" s="123"/>
      <c r="J73" s="66"/>
      <c r="K73" s="123"/>
      <c r="L73" s="123"/>
      <c r="M73" s="66"/>
      <c r="N73" s="62"/>
      <c r="O73" s="123"/>
      <c r="P73" s="123"/>
      <c r="Q73" s="6"/>
      <c r="R73" s="6"/>
      <c r="S73" s="6"/>
      <c r="T73" s="9"/>
      <c r="U73" s="123"/>
      <c r="V73" s="123"/>
      <c r="W73" s="22"/>
      <c r="X73" s="123"/>
      <c r="Y73" s="123"/>
      <c r="Z73" s="22"/>
      <c r="AA73" s="123"/>
      <c r="AB73" s="123"/>
      <c r="AC73" s="37"/>
      <c r="AD73" s="123"/>
      <c r="AE73" s="123"/>
      <c r="AF73" s="9"/>
      <c r="AG73" s="123">
        <f>AG71-AG64</f>
        <v>29494</v>
      </c>
      <c r="AH73" s="123"/>
      <c r="AI73" s="66"/>
      <c r="AJ73" s="123">
        <f>AJ71-AJ64</f>
        <v>29311</v>
      </c>
      <c r="AK73" s="123"/>
      <c r="AL73" s="9"/>
      <c r="AM73" s="123">
        <f>AM71-AM64</f>
        <v>29743</v>
      </c>
      <c r="AN73" s="123"/>
      <c r="AO73" s="56"/>
      <c r="AP73" s="123">
        <f>AP71-AP64</f>
        <v>28876</v>
      </c>
      <c r="AQ73" s="123"/>
      <c r="AR73" s="9"/>
      <c r="AS73" s="123">
        <f>AS71-AS64</f>
        <v>32886</v>
      </c>
      <c r="AT73" s="123"/>
      <c r="AU73" s="9"/>
      <c r="AV73" s="123">
        <f>AV71-AV64</f>
        <v>42901</v>
      </c>
      <c r="AW73" s="123"/>
      <c r="AX73" s="9"/>
      <c r="AY73" s="123">
        <f>AY71-AY64</f>
        <v>22628</v>
      </c>
      <c r="AZ73" s="123"/>
      <c r="BA73" s="9"/>
      <c r="BB73" s="123">
        <f>BB71-BB64</f>
        <v>19502</v>
      </c>
      <c r="BC73" s="123"/>
      <c r="BD73" s="9"/>
      <c r="BE73" s="123">
        <f>BE71-BE64</f>
        <v>26673</v>
      </c>
      <c r="BF73" s="123"/>
      <c r="BG73" s="9"/>
      <c r="BH73" s="123">
        <f>BH71-BH64</f>
        <v>29083</v>
      </c>
      <c r="BI73" s="123"/>
      <c r="BJ73" s="9"/>
      <c r="BK73" s="123">
        <f>BK71-BK64</f>
        <v>29091</v>
      </c>
      <c r="BL73" s="123"/>
      <c r="BM73" s="9"/>
      <c r="BN73" s="123">
        <f>BN71-BN64</f>
        <v>31370</v>
      </c>
      <c r="BO73" s="123"/>
      <c r="BP73" s="9"/>
      <c r="BQ73" s="78" t="e">
        <f t="shared" si="0"/>
        <v>#DIV/0!</v>
      </c>
    </row>
    <row r="74" spans="1:69" s="38" customFormat="1" ht="54">
      <c r="A74" s="91"/>
      <c r="B74" s="5" t="s">
        <v>87</v>
      </c>
      <c r="C74" s="123"/>
      <c r="D74" s="121"/>
      <c r="E74" s="123"/>
      <c r="F74" s="123"/>
      <c r="G74" s="9"/>
      <c r="H74" s="154"/>
      <c r="I74" s="155"/>
      <c r="J74" s="66"/>
      <c r="K74" s="26"/>
      <c r="L74" s="9"/>
      <c r="M74" s="66"/>
      <c r="N74" s="62"/>
      <c r="O74" s="26"/>
      <c r="P74" s="9"/>
      <c r="Q74" s="9"/>
      <c r="R74" s="9"/>
      <c r="S74" s="9"/>
      <c r="T74" s="9"/>
      <c r="U74" s="26"/>
      <c r="V74" s="9"/>
      <c r="W74" s="22"/>
      <c r="X74" s="26"/>
      <c r="Y74" s="9"/>
      <c r="Z74" s="22"/>
      <c r="AA74" s="26"/>
      <c r="AB74" s="9"/>
      <c r="AC74" s="37"/>
      <c r="AD74" s="123"/>
      <c r="AE74" s="123"/>
      <c r="AF74" s="9"/>
      <c r="AG74" s="26">
        <f>AG73-AG27</f>
        <v>29494</v>
      </c>
      <c r="AH74" s="9"/>
      <c r="AI74" s="66"/>
      <c r="AJ74" s="26">
        <f>AJ73-AJ27</f>
        <v>29311</v>
      </c>
      <c r="AK74" s="9"/>
      <c r="AL74" s="9"/>
      <c r="AM74" s="26">
        <f>AM73-AM27</f>
        <v>29743</v>
      </c>
      <c r="AN74" s="9"/>
      <c r="AO74" s="56"/>
      <c r="AP74" s="26">
        <f>AP73-AP27</f>
        <v>28876</v>
      </c>
      <c r="AQ74" s="9"/>
      <c r="AR74" s="9"/>
      <c r="AS74" s="26">
        <f>AS73-AS27</f>
        <v>32886</v>
      </c>
      <c r="AT74" s="9"/>
      <c r="AU74" s="9"/>
      <c r="AV74" s="26">
        <f>AV73-AV27</f>
        <v>42901</v>
      </c>
      <c r="AW74" s="9"/>
      <c r="AX74" s="9"/>
      <c r="AY74" s="26">
        <f>AY73-AY27</f>
        <v>22628</v>
      </c>
      <c r="AZ74" s="9"/>
      <c r="BA74" s="9"/>
      <c r="BB74" s="26">
        <f>BB73-BB27</f>
        <v>19502</v>
      </c>
      <c r="BC74" s="9"/>
      <c r="BD74" s="9"/>
      <c r="BE74" s="26">
        <f>BE73-BE27</f>
        <v>26673</v>
      </c>
      <c r="BF74" s="9"/>
      <c r="BG74" s="9"/>
      <c r="BH74" s="26">
        <f>BH73-BH27</f>
        <v>29083</v>
      </c>
      <c r="BI74" s="9"/>
      <c r="BJ74" s="9"/>
      <c r="BK74" s="26">
        <f>BK73-BK27</f>
        <v>29091</v>
      </c>
      <c r="BL74" s="9"/>
      <c r="BM74" s="9"/>
      <c r="BN74" s="26">
        <f>BN73-BN27</f>
        <v>31370</v>
      </c>
      <c r="BO74" s="9"/>
      <c r="BP74" s="9"/>
      <c r="BQ74" s="78" t="e">
        <f t="shared" si="0"/>
        <v>#DIV/0!</v>
      </c>
    </row>
    <row r="75" spans="1:69" s="38" customFormat="1" ht="25.5">
      <c r="A75" s="90" t="s">
        <v>62</v>
      </c>
      <c r="B75" s="11" t="s">
        <v>63</v>
      </c>
      <c r="C75" s="123"/>
      <c r="D75" s="123"/>
      <c r="E75" s="123"/>
      <c r="F75" s="123"/>
      <c r="G75" s="69"/>
      <c r="H75" s="123"/>
      <c r="I75" s="123"/>
      <c r="J75" s="9"/>
      <c r="K75" s="123"/>
      <c r="L75" s="123"/>
      <c r="M75" s="9"/>
      <c r="N75" s="62"/>
      <c r="O75" s="123"/>
      <c r="P75" s="123"/>
      <c r="Q75" s="6"/>
      <c r="R75" s="6"/>
      <c r="S75" s="6"/>
      <c r="T75" s="69"/>
      <c r="U75" s="123"/>
      <c r="V75" s="123"/>
      <c r="W75" s="6"/>
      <c r="X75" s="123"/>
      <c r="Y75" s="123"/>
      <c r="Z75" s="6"/>
      <c r="AA75" s="123"/>
      <c r="AB75" s="123"/>
      <c r="AC75" s="37"/>
      <c r="AD75" s="123"/>
      <c r="AE75" s="123"/>
      <c r="AF75" s="69"/>
      <c r="AG75" s="123">
        <f>AG77+AG78+AG81+AG84</f>
        <v>29494</v>
      </c>
      <c r="AH75" s="123"/>
      <c r="AI75" s="9"/>
      <c r="AJ75" s="123">
        <f>AJ77+AJ78+AJ81+AJ84</f>
        <v>29311</v>
      </c>
      <c r="AK75" s="123"/>
      <c r="AL75" s="69"/>
      <c r="AM75" s="123">
        <f>AM77+AM78+AM81+AM84</f>
        <v>29793</v>
      </c>
      <c r="AN75" s="123"/>
      <c r="AO75" s="56"/>
      <c r="AP75" s="123">
        <f>AP77+AP78+AP81+AP84</f>
        <v>28926</v>
      </c>
      <c r="AQ75" s="123"/>
      <c r="AR75" s="69"/>
      <c r="AS75" s="123">
        <f>AS77+AS78+AS81+AS84</f>
        <v>32886</v>
      </c>
      <c r="AT75" s="123"/>
      <c r="AU75" s="69"/>
      <c r="AV75" s="123">
        <f>AV77+AV78+AV81+AV84</f>
        <v>42901</v>
      </c>
      <c r="AW75" s="123"/>
      <c r="AX75" s="69"/>
      <c r="AY75" s="123">
        <f>AY77+AY78+AY81+AY84</f>
        <v>22628</v>
      </c>
      <c r="AZ75" s="123"/>
      <c r="BA75" s="69"/>
      <c r="BB75" s="123">
        <f>BB77+BB78+BB81+BB84</f>
        <v>19502</v>
      </c>
      <c r="BC75" s="123"/>
      <c r="BD75" s="69"/>
      <c r="BE75" s="123">
        <f>BE77+BE78+BE81+BE84</f>
        <v>26673</v>
      </c>
      <c r="BF75" s="123"/>
      <c r="BG75" s="69"/>
      <c r="BH75" s="123">
        <f>BH77+BH78+BH81+BH84</f>
        <v>29083</v>
      </c>
      <c r="BI75" s="123"/>
      <c r="BJ75" s="69"/>
      <c r="BK75" s="123">
        <f>BK77+BK78+BK81+BK84</f>
        <v>29091</v>
      </c>
      <c r="BL75" s="123"/>
      <c r="BM75" s="69"/>
      <c r="BN75" s="123">
        <f>BN77+BN78+BN81+BN84</f>
        <v>31370</v>
      </c>
      <c r="BO75" s="123"/>
      <c r="BP75" s="69"/>
      <c r="BQ75" s="78" t="e">
        <f t="shared" si="0"/>
        <v>#DIV/0!</v>
      </c>
    </row>
    <row r="76" spans="1:69" ht="12.75">
      <c r="A76" s="92"/>
      <c r="B76" s="8" t="s">
        <v>64</v>
      </c>
      <c r="C76" s="123"/>
      <c r="D76" s="123"/>
      <c r="E76" s="123"/>
      <c r="F76" s="123"/>
      <c r="G76" s="70"/>
      <c r="H76" s="123"/>
      <c r="I76" s="123"/>
      <c r="J76" s="71"/>
      <c r="K76" s="123"/>
      <c r="L76" s="123"/>
      <c r="M76" s="71"/>
      <c r="N76" s="62"/>
      <c r="O76" s="123"/>
      <c r="P76" s="123"/>
      <c r="Q76" s="6"/>
      <c r="R76" s="6"/>
      <c r="S76" s="6"/>
      <c r="T76" s="70"/>
      <c r="U76" s="123"/>
      <c r="V76" s="123"/>
      <c r="W76" s="6"/>
      <c r="X76" s="123"/>
      <c r="Y76" s="123"/>
      <c r="Z76" s="6"/>
      <c r="AA76" s="123"/>
      <c r="AB76" s="123"/>
      <c r="AC76" s="21"/>
      <c r="AD76" s="123"/>
      <c r="AE76" s="123"/>
      <c r="AF76" s="70"/>
      <c r="AG76" s="123"/>
      <c r="AH76" s="123"/>
      <c r="AI76" s="71"/>
      <c r="AJ76" s="123"/>
      <c r="AK76" s="123"/>
      <c r="AL76" s="70"/>
      <c r="AM76" s="123"/>
      <c r="AN76" s="123"/>
      <c r="AO76" s="57"/>
      <c r="AP76" s="123"/>
      <c r="AQ76" s="123"/>
      <c r="AR76" s="70"/>
      <c r="AS76" s="123"/>
      <c r="AT76" s="123"/>
      <c r="AU76" s="70"/>
      <c r="AV76" s="123"/>
      <c r="AW76" s="123"/>
      <c r="AX76" s="70"/>
      <c r="AY76" s="123"/>
      <c r="AZ76" s="123"/>
      <c r="BA76" s="70"/>
      <c r="BB76" s="123"/>
      <c r="BC76" s="123"/>
      <c r="BD76" s="70"/>
      <c r="BE76" s="123"/>
      <c r="BF76" s="123"/>
      <c r="BG76" s="70"/>
      <c r="BH76" s="123"/>
      <c r="BI76" s="123"/>
      <c r="BJ76" s="70"/>
      <c r="BK76" s="123"/>
      <c r="BL76" s="123"/>
      <c r="BM76" s="70"/>
      <c r="BN76" s="123"/>
      <c r="BO76" s="123"/>
      <c r="BP76" s="70"/>
      <c r="BQ76" s="78"/>
    </row>
    <row r="77" spans="1:69" s="7" customFormat="1" ht="12.75">
      <c r="A77" s="92" t="s">
        <v>55</v>
      </c>
      <c r="B77" s="11" t="s">
        <v>65</v>
      </c>
      <c r="C77" s="123"/>
      <c r="D77" s="123"/>
      <c r="E77" s="123"/>
      <c r="F77" s="123"/>
      <c r="G77" s="70"/>
      <c r="H77" s="123"/>
      <c r="I77" s="123"/>
      <c r="J77" s="71"/>
      <c r="K77" s="123"/>
      <c r="L77" s="123"/>
      <c r="M77" s="71"/>
      <c r="N77" s="62"/>
      <c r="O77" s="123"/>
      <c r="P77" s="123"/>
      <c r="Q77" s="6"/>
      <c r="R77" s="6"/>
      <c r="S77" s="6"/>
      <c r="T77" s="70"/>
      <c r="U77" s="123"/>
      <c r="V77" s="123"/>
      <c r="W77" s="6"/>
      <c r="X77" s="123"/>
      <c r="Y77" s="123"/>
      <c r="Z77" s="6"/>
      <c r="AA77" s="123"/>
      <c r="AB77" s="123"/>
      <c r="AC77" s="21"/>
      <c r="AD77" s="123"/>
      <c r="AE77" s="123"/>
      <c r="AF77" s="70"/>
      <c r="AG77" s="123">
        <f>-AG26-AG79-AG82-AG84+AG71+AG80+AG83</f>
        <v>29494</v>
      </c>
      <c r="AH77" s="123"/>
      <c r="AI77" s="71"/>
      <c r="AJ77" s="123">
        <f>-AJ26-AJ79-AJ82-AJ84+AJ71+AJ80+AJ83</f>
        <v>29311</v>
      </c>
      <c r="AK77" s="123"/>
      <c r="AL77" s="70"/>
      <c r="AM77" s="123">
        <f>-AM26-AM79-AM82-AM84+AM71+AM80+AM83</f>
        <v>29793</v>
      </c>
      <c r="AN77" s="123"/>
      <c r="AO77" s="55"/>
      <c r="AP77" s="123">
        <f>-AP26-AP79-AP82-AP84+AP71+AP80+AP83</f>
        <v>28926</v>
      </c>
      <c r="AQ77" s="123"/>
      <c r="AR77" s="70"/>
      <c r="AS77" s="123">
        <f>-AS26-AS79-AS82-AS84+AS71+AS80+AS83</f>
        <v>32886</v>
      </c>
      <c r="AT77" s="123"/>
      <c r="AU77" s="70"/>
      <c r="AV77" s="123">
        <f>-AV26-AV79-AV82-AV84+AV71+AV80+AV83</f>
        <v>42901</v>
      </c>
      <c r="AW77" s="123"/>
      <c r="AX77" s="70"/>
      <c r="AY77" s="123">
        <f>-AY26-AY79-AY82-AY84+AY71+AY80+AY83</f>
        <v>22628</v>
      </c>
      <c r="AZ77" s="123"/>
      <c r="BA77" s="70"/>
      <c r="BB77" s="123">
        <f>-BB26-BB79-BB82-BB84+BB71+BB80+BB83</f>
        <v>21402</v>
      </c>
      <c r="BC77" s="123"/>
      <c r="BD77" s="70"/>
      <c r="BE77" s="123">
        <f>-BE26-BE79-BE82-BE84+BE71+BE80+BE83</f>
        <v>29773</v>
      </c>
      <c r="BF77" s="123"/>
      <c r="BG77" s="70"/>
      <c r="BH77" s="123">
        <f>-BH26-BH79-BH82-BH84+BH71+BH80+BH83</f>
        <v>29083</v>
      </c>
      <c r="BI77" s="123"/>
      <c r="BJ77" s="70"/>
      <c r="BK77" s="123">
        <f>-BK26-BK79-BK82-BK84+BK71+BK80+BK83</f>
        <v>29091</v>
      </c>
      <c r="BL77" s="123"/>
      <c r="BM77" s="70"/>
      <c r="BN77" s="123">
        <f>-BN26-BN79-BN82-BN84+BN71+BN80+BN83</f>
        <v>31370</v>
      </c>
      <c r="BO77" s="123"/>
      <c r="BP77" s="70"/>
      <c r="BQ77" s="78" t="e">
        <f t="shared" si="0"/>
        <v>#DIV/0!</v>
      </c>
    </row>
    <row r="78" spans="1:69" s="7" customFormat="1" ht="12.75">
      <c r="A78" s="92" t="s">
        <v>57</v>
      </c>
      <c r="B78" s="11" t="s">
        <v>83</v>
      </c>
      <c r="C78" s="123"/>
      <c r="D78" s="123"/>
      <c r="E78" s="123"/>
      <c r="F78" s="123"/>
      <c r="G78" s="70"/>
      <c r="H78" s="123"/>
      <c r="I78" s="123"/>
      <c r="J78" s="71"/>
      <c r="K78" s="123"/>
      <c r="L78" s="123"/>
      <c r="M78" s="71"/>
      <c r="N78" s="62"/>
      <c r="O78" s="123"/>
      <c r="P78" s="123"/>
      <c r="Q78" s="6"/>
      <c r="R78" s="6"/>
      <c r="S78" s="6"/>
      <c r="T78" s="70"/>
      <c r="U78" s="123"/>
      <c r="V78" s="123"/>
      <c r="W78" s="6"/>
      <c r="X78" s="123"/>
      <c r="Y78" s="123"/>
      <c r="Z78" s="6"/>
      <c r="AA78" s="123"/>
      <c r="AB78" s="123"/>
      <c r="AC78" s="21"/>
      <c r="AD78" s="123"/>
      <c r="AE78" s="123"/>
      <c r="AF78" s="70"/>
      <c r="AG78" s="123">
        <f>AG79-AG80</f>
        <v>0</v>
      </c>
      <c r="AH78" s="123"/>
      <c r="AI78" s="71"/>
      <c r="AJ78" s="123">
        <f>AJ79-AJ80</f>
        <v>0</v>
      </c>
      <c r="AK78" s="123"/>
      <c r="AL78" s="70"/>
      <c r="AM78" s="123">
        <f>AM79-AM80</f>
        <v>0</v>
      </c>
      <c r="AN78" s="123"/>
      <c r="AO78" s="55"/>
      <c r="AP78" s="123">
        <f>AP79-AP80</f>
        <v>0</v>
      </c>
      <c r="AQ78" s="123"/>
      <c r="AR78" s="70"/>
      <c r="AS78" s="123">
        <f>AS79-AS80</f>
        <v>0</v>
      </c>
      <c r="AT78" s="123"/>
      <c r="AU78" s="70"/>
      <c r="AV78" s="123">
        <f>AV79-AV80</f>
        <v>0</v>
      </c>
      <c r="AW78" s="123"/>
      <c r="AX78" s="70"/>
      <c r="AY78" s="123">
        <f>AY79-AY80</f>
        <v>0</v>
      </c>
      <c r="AZ78" s="123"/>
      <c r="BA78" s="70"/>
      <c r="BB78" s="123">
        <f>BB79-BB80</f>
        <v>-1900</v>
      </c>
      <c r="BC78" s="123"/>
      <c r="BD78" s="70"/>
      <c r="BE78" s="123">
        <f>BE79-BE80</f>
        <v>-3100</v>
      </c>
      <c r="BF78" s="123"/>
      <c r="BG78" s="70"/>
      <c r="BH78" s="123">
        <f>BH79-BH80</f>
        <v>0</v>
      </c>
      <c r="BI78" s="123"/>
      <c r="BJ78" s="70"/>
      <c r="BK78" s="123">
        <f>BK79-BK80</f>
        <v>0</v>
      </c>
      <c r="BL78" s="123"/>
      <c r="BM78" s="70"/>
      <c r="BN78" s="123">
        <f>BN79-BN80</f>
        <v>0</v>
      </c>
      <c r="BO78" s="123"/>
      <c r="BP78" s="70"/>
      <c r="BQ78" s="78" t="e">
        <f t="shared" si="0"/>
        <v>#DIV/0!</v>
      </c>
    </row>
    <row r="79" spans="1:69" ht="12.75">
      <c r="A79" s="93"/>
      <c r="B79" s="8" t="s">
        <v>66</v>
      </c>
      <c r="C79" s="121"/>
      <c r="D79" s="121"/>
      <c r="E79" s="119"/>
      <c r="F79" s="119"/>
      <c r="G79" s="71"/>
      <c r="H79" s="119"/>
      <c r="I79" s="119"/>
      <c r="J79" s="12"/>
      <c r="K79" s="119"/>
      <c r="L79" s="119"/>
      <c r="M79" s="12"/>
      <c r="N79" s="64"/>
      <c r="O79" s="119"/>
      <c r="P79" s="119"/>
      <c r="Q79" s="48"/>
      <c r="R79" s="48"/>
      <c r="S79" s="48"/>
      <c r="T79" s="71"/>
      <c r="U79" s="119"/>
      <c r="V79" s="119"/>
      <c r="W79" s="9"/>
      <c r="X79" s="119"/>
      <c r="Y79" s="119"/>
      <c r="Z79" s="9"/>
      <c r="AA79" s="119"/>
      <c r="AB79" s="119"/>
      <c r="AC79" s="23"/>
      <c r="AD79" s="119"/>
      <c r="AE79" s="119"/>
      <c r="AF79" s="71"/>
      <c r="AG79" s="119"/>
      <c r="AH79" s="119"/>
      <c r="AI79" s="12"/>
      <c r="AJ79" s="119"/>
      <c r="AK79" s="119"/>
      <c r="AL79" s="71"/>
      <c r="AM79" s="119"/>
      <c r="AN79" s="119"/>
      <c r="AO79" s="57"/>
      <c r="AP79" s="119"/>
      <c r="AQ79" s="119"/>
      <c r="AR79" s="71"/>
      <c r="AS79" s="119"/>
      <c r="AT79" s="119"/>
      <c r="AU79" s="71"/>
      <c r="AV79" s="119"/>
      <c r="AW79" s="119"/>
      <c r="AX79" s="71"/>
      <c r="AY79" s="119"/>
      <c r="AZ79" s="119"/>
      <c r="BA79" s="71"/>
      <c r="BB79" s="119"/>
      <c r="BC79" s="119"/>
      <c r="BD79" s="71"/>
      <c r="BE79" s="119"/>
      <c r="BF79" s="119"/>
      <c r="BG79" s="71"/>
      <c r="BH79" s="119"/>
      <c r="BI79" s="119"/>
      <c r="BJ79" s="71"/>
      <c r="BK79" s="119"/>
      <c r="BL79" s="119"/>
      <c r="BM79" s="71"/>
      <c r="BN79" s="119"/>
      <c r="BO79" s="119"/>
      <c r="BP79" s="71"/>
      <c r="BQ79" s="78" t="e">
        <f t="shared" si="0"/>
        <v>#DIV/0!</v>
      </c>
    </row>
    <row r="80" spans="1:69" ht="12.75">
      <c r="A80" s="93"/>
      <c r="B80" s="8" t="s">
        <v>67</v>
      </c>
      <c r="C80" s="121"/>
      <c r="D80" s="121"/>
      <c r="E80" s="119"/>
      <c r="F80" s="119"/>
      <c r="G80" s="72"/>
      <c r="H80" s="119"/>
      <c r="I80" s="119"/>
      <c r="J80" s="71"/>
      <c r="K80" s="119"/>
      <c r="L80" s="119"/>
      <c r="M80" s="71"/>
      <c r="N80" s="62"/>
      <c r="O80" s="119"/>
      <c r="P80" s="119"/>
      <c r="Q80" s="48"/>
      <c r="R80" s="48"/>
      <c r="S80" s="48"/>
      <c r="T80" s="72"/>
      <c r="U80" s="119"/>
      <c r="V80" s="119"/>
      <c r="W80" s="9"/>
      <c r="X80" s="119"/>
      <c r="Y80" s="119"/>
      <c r="Z80" s="9"/>
      <c r="AA80" s="119"/>
      <c r="AB80" s="119"/>
      <c r="AC80" s="23"/>
      <c r="AD80" s="119"/>
      <c r="AE80" s="119"/>
      <c r="AF80" s="72"/>
      <c r="AG80" s="119"/>
      <c r="AH80" s="119"/>
      <c r="AI80" s="71"/>
      <c r="AJ80" s="119"/>
      <c r="AK80" s="119"/>
      <c r="AL80" s="72"/>
      <c r="AM80" s="119"/>
      <c r="AN80" s="119"/>
      <c r="AO80" s="57"/>
      <c r="AP80" s="119"/>
      <c r="AQ80" s="119"/>
      <c r="AR80" s="72"/>
      <c r="AS80" s="119"/>
      <c r="AT80" s="119"/>
      <c r="AU80" s="72"/>
      <c r="AV80" s="119"/>
      <c r="AW80" s="119"/>
      <c r="AX80" s="72"/>
      <c r="AY80" s="119"/>
      <c r="AZ80" s="119"/>
      <c r="BA80" s="72"/>
      <c r="BB80" s="119">
        <v>1900</v>
      </c>
      <c r="BC80" s="119"/>
      <c r="BD80" s="72"/>
      <c r="BE80" s="119">
        <v>3100</v>
      </c>
      <c r="BF80" s="119"/>
      <c r="BG80" s="72"/>
      <c r="BH80" s="119"/>
      <c r="BI80" s="119"/>
      <c r="BJ80" s="72"/>
      <c r="BK80" s="119"/>
      <c r="BL80" s="119"/>
      <c r="BM80" s="72"/>
      <c r="BN80" s="119"/>
      <c r="BO80" s="119"/>
      <c r="BP80" s="72"/>
      <c r="BQ80" s="78"/>
    </row>
    <row r="81" spans="1:69" s="7" customFormat="1" ht="12.75">
      <c r="A81" s="92" t="s">
        <v>68</v>
      </c>
      <c r="B81" s="11" t="s">
        <v>69</v>
      </c>
      <c r="C81" s="123"/>
      <c r="D81" s="123"/>
      <c r="E81" s="123"/>
      <c r="F81" s="123"/>
      <c r="G81" s="70"/>
      <c r="H81" s="123"/>
      <c r="I81" s="123"/>
      <c r="J81" s="71"/>
      <c r="K81" s="123"/>
      <c r="L81" s="123"/>
      <c r="M81" s="71"/>
      <c r="N81" s="62"/>
      <c r="O81" s="123"/>
      <c r="P81" s="123"/>
      <c r="Q81" s="6"/>
      <c r="R81" s="6"/>
      <c r="S81" s="6"/>
      <c r="T81" s="70"/>
      <c r="U81" s="123"/>
      <c r="V81" s="123"/>
      <c r="W81" s="6"/>
      <c r="X81" s="123"/>
      <c r="Y81" s="123"/>
      <c r="Z81" s="6"/>
      <c r="AA81" s="123"/>
      <c r="AB81" s="123"/>
      <c r="AC81" s="21"/>
      <c r="AD81" s="123"/>
      <c r="AE81" s="123"/>
      <c r="AF81" s="70"/>
      <c r="AG81" s="123">
        <f>AG82-AG83</f>
        <v>0</v>
      </c>
      <c r="AH81" s="123"/>
      <c r="AI81" s="71"/>
      <c r="AJ81" s="123">
        <f>AJ82-AJ83</f>
        <v>0</v>
      </c>
      <c r="AK81" s="123"/>
      <c r="AL81" s="70"/>
      <c r="AM81" s="123">
        <f>AM82-AM83</f>
        <v>0</v>
      </c>
      <c r="AN81" s="123"/>
      <c r="AO81" s="55"/>
      <c r="AP81" s="123">
        <f>AP82-AP83</f>
        <v>0</v>
      </c>
      <c r="AQ81" s="123"/>
      <c r="AR81" s="70"/>
      <c r="AS81" s="123">
        <f>AS82-AS83</f>
        <v>0</v>
      </c>
      <c r="AT81" s="123"/>
      <c r="AU81" s="70"/>
      <c r="AV81" s="123">
        <f>AV82-AV83</f>
        <v>0</v>
      </c>
      <c r="AW81" s="123"/>
      <c r="AX81" s="70"/>
      <c r="AY81" s="123">
        <f>AY82-AY83</f>
        <v>0</v>
      </c>
      <c r="AZ81" s="123"/>
      <c r="BA81" s="70"/>
      <c r="BB81" s="123">
        <f>BB82-BB83</f>
        <v>0</v>
      </c>
      <c r="BC81" s="123"/>
      <c r="BD81" s="70"/>
      <c r="BE81" s="123">
        <f>BE82-BE83</f>
        <v>0</v>
      </c>
      <c r="BF81" s="123"/>
      <c r="BG81" s="70"/>
      <c r="BH81" s="123">
        <f>BH82-BH83</f>
        <v>0</v>
      </c>
      <c r="BI81" s="123"/>
      <c r="BJ81" s="70"/>
      <c r="BK81" s="123">
        <f>BK82-BK83</f>
        <v>0</v>
      </c>
      <c r="BL81" s="123"/>
      <c r="BM81" s="70"/>
      <c r="BN81" s="123">
        <f>BN82-BN83</f>
        <v>0</v>
      </c>
      <c r="BO81" s="123"/>
      <c r="BP81" s="70"/>
      <c r="BQ81" s="78"/>
    </row>
    <row r="82" spans="1:69" ht="12.75">
      <c r="A82" s="93"/>
      <c r="B82" s="8" t="s">
        <v>66</v>
      </c>
      <c r="C82" s="121"/>
      <c r="D82" s="121"/>
      <c r="E82" s="119"/>
      <c r="F82" s="119"/>
      <c r="G82" s="72"/>
      <c r="H82" s="119"/>
      <c r="I82" s="119"/>
      <c r="J82" s="71"/>
      <c r="K82" s="119"/>
      <c r="L82" s="119"/>
      <c r="M82" s="71"/>
      <c r="N82" s="62"/>
      <c r="O82" s="119"/>
      <c r="P82" s="119"/>
      <c r="Q82" s="48"/>
      <c r="R82" s="48"/>
      <c r="S82" s="48"/>
      <c r="T82" s="72"/>
      <c r="U82" s="119"/>
      <c r="V82" s="119"/>
      <c r="W82" s="9"/>
      <c r="X82" s="119"/>
      <c r="Y82" s="119"/>
      <c r="Z82" s="9"/>
      <c r="AA82" s="119"/>
      <c r="AB82" s="119"/>
      <c r="AC82" s="23"/>
      <c r="AD82" s="119"/>
      <c r="AE82" s="119"/>
      <c r="AF82" s="72"/>
      <c r="AG82" s="119"/>
      <c r="AH82" s="119"/>
      <c r="AI82" s="71"/>
      <c r="AJ82" s="119"/>
      <c r="AK82" s="119"/>
      <c r="AL82" s="72"/>
      <c r="AM82" s="119"/>
      <c r="AN82" s="119"/>
      <c r="AO82" s="57"/>
      <c r="AP82" s="119"/>
      <c r="AQ82" s="119"/>
      <c r="AR82" s="72"/>
      <c r="AS82" s="119"/>
      <c r="AT82" s="119"/>
      <c r="AU82" s="72"/>
      <c r="AV82" s="119"/>
      <c r="AW82" s="119"/>
      <c r="AX82" s="72"/>
      <c r="AY82" s="119"/>
      <c r="AZ82" s="119"/>
      <c r="BA82" s="72"/>
      <c r="BB82" s="119"/>
      <c r="BC82" s="119"/>
      <c r="BD82" s="72"/>
      <c r="BE82" s="119"/>
      <c r="BF82" s="119"/>
      <c r="BG82" s="72"/>
      <c r="BH82" s="119"/>
      <c r="BI82" s="119"/>
      <c r="BJ82" s="72"/>
      <c r="BK82" s="119"/>
      <c r="BL82" s="119"/>
      <c r="BM82" s="72"/>
      <c r="BN82" s="119"/>
      <c r="BO82" s="119"/>
      <c r="BP82" s="72"/>
      <c r="BQ82" s="78"/>
    </row>
    <row r="83" spans="1:69" ht="12.75">
      <c r="A83" s="93"/>
      <c r="B83" s="8" t="s">
        <v>67</v>
      </c>
      <c r="C83" s="121"/>
      <c r="D83" s="121"/>
      <c r="E83" s="119"/>
      <c r="F83" s="119"/>
      <c r="G83" s="72"/>
      <c r="H83" s="119"/>
      <c r="I83" s="119"/>
      <c r="J83" s="71"/>
      <c r="K83" s="119"/>
      <c r="L83" s="119"/>
      <c r="M83" s="71"/>
      <c r="N83" s="62"/>
      <c r="O83" s="119"/>
      <c r="P83" s="119"/>
      <c r="Q83" s="48"/>
      <c r="R83" s="48"/>
      <c r="S83" s="48"/>
      <c r="T83" s="72"/>
      <c r="U83" s="119"/>
      <c r="V83" s="119"/>
      <c r="W83" s="9"/>
      <c r="X83" s="119"/>
      <c r="Y83" s="119"/>
      <c r="Z83" s="9"/>
      <c r="AA83" s="119"/>
      <c r="AB83" s="119"/>
      <c r="AC83" s="23"/>
      <c r="AD83" s="119"/>
      <c r="AE83" s="119"/>
      <c r="AF83" s="72"/>
      <c r="AG83" s="119"/>
      <c r="AH83" s="119"/>
      <c r="AI83" s="71"/>
      <c r="AJ83" s="119"/>
      <c r="AK83" s="119"/>
      <c r="AL83" s="72"/>
      <c r="AM83" s="119"/>
      <c r="AN83" s="119"/>
      <c r="AO83" s="57"/>
      <c r="AP83" s="119"/>
      <c r="AQ83" s="119"/>
      <c r="AR83" s="72"/>
      <c r="AS83" s="119"/>
      <c r="AT83" s="119"/>
      <c r="AU83" s="72"/>
      <c r="AV83" s="119"/>
      <c r="AW83" s="119"/>
      <c r="AX83" s="72"/>
      <c r="AY83" s="119"/>
      <c r="AZ83" s="119"/>
      <c r="BA83" s="72"/>
      <c r="BB83" s="119"/>
      <c r="BC83" s="119"/>
      <c r="BD83" s="72"/>
      <c r="BE83" s="119"/>
      <c r="BF83" s="119"/>
      <c r="BG83" s="72"/>
      <c r="BH83" s="119"/>
      <c r="BI83" s="119"/>
      <c r="BJ83" s="72"/>
      <c r="BK83" s="119"/>
      <c r="BL83" s="119"/>
      <c r="BM83" s="72"/>
      <c r="BN83" s="119"/>
      <c r="BO83" s="119"/>
      <c r="BP83" s="72"/>
      <c r="BQ83" s="78"/>
    </row>
    <row r="84" spans="1:69" s="7" customFormat="1" ht="12.75">
      <c r="A84" s="92" t="s">
        <v>70</v>
      </c>
      <c r="B84" s="11" t="s">
        <v>71</v>
      </c>
      <c r="C84" s="123"/>
      <c r="D84" s="123"/>
      <c r="E84" s="124"/>
      <c r="F84" s="124"/>
      <c r="G84" s="70"/>
      <c r="H84" s="124"/>
      <c r="I84" s="124"/>
      <c r="J84" s="71"/>
      <c r="K84" s="124"/>
      <c r="L84" s="124"/>
      <c r="M84" s="71"/>
      <c r="N84" s="62"/>
      <c r="O84" s="124"/>
      <c r="P84" s="124"/>
      <c r="Q84" s="104"/>
      <c r="R84" s="104"/>
      <c r="S84" s="104"/>
      <c r="T84" s="70"/>
      <c r="U84" s="124"/>
      <c r="V84" s="124"/>
      <c r="W84" s="6"/>
      <c r="X84" s="124"/>
      <c r="Y84" s="124"/>
      <c r="Z84" s="6"/>
      <c r="AA84" s="124"/>
      <c r="AB84" s="124"/>
      <c r="AC84" s="21"/>
      <c r="AD84" s="124"/>
      <c r="AE84" s="124"/>
      <c r="AF84" s="70"/>
      <c r="AG84" s="124"/>
      <c r="AH84" s="124"/>
      <c r="AI84" s="71"/>
      <c r="AJ84" s="124"/>
      <c r="AK84" s="124"/>
      <c r="AL84" s="70"/>
      <c r="AM84" s="124"/>
      <c r="AN84" s="124"/>
      <c r="AO84" s="55"/>
      <c r="AP84" s="124"/>
      <c r="AQ84" s="124"/>
      <c r="AR84" s="70"/>
      <c r="AS84" s="124"/>
      <c r="AT84" s="124"/>
      <c r="AU84" s="70"/>
      <c r="AV84" s="124"/>
      <c r="AW84" s="124"/>
      <c r="AX84" s="70"/>
      <c r="AY84" s="124"/>
      <c r="AZ84" s="124"/>
      <c r="BA84" s="70"/>
      <c r="BB84" s="124"/>
      <c r="BC84" s="124"/>
      <c r="BD84" s="70"/>
      <c r="BE84" s="124"/>
      <c r="BF84" s="124"/>
      <c r="BG84" s="70"/>
      <c r="BH84" s="124"/>
      <c r="BI84" s="124"/>
      <c r="BJ84" s="70"/>
      <c r="BK84" s="124"/>
      <c r="BL84" s="124"/>
      <c r="BM84" s="70"/>
      <c r="BN84" s="124"/>
      <c r="BO84" s="124"/>
      <c r="BP84" s="70"/>
      <c r="BQ84" s="78"/>
    </row>
    <row r="85" spans="1:69" ht="26.25" thickBot="1">
      <c r="A85" s="92" t="s">
        <v>72</v>
      </c>
      <c r="B85" s="4" t="s">
        <v>73</v>
      </c>
      <c r="C85" s="121"/>
      <c r="D85" s="121"/>
      <c r="E85" s="121"/>
      <c r="F85" s="121"/>
      <c r="G85" s="72"/>
      <c r="H85" s="121"/>
      <c r="I85" s="121"/>
      <c r="J85" s="71"/>
      <c r="K85" s="121"/>
      <c r="L85" s="121"/>
      <c r="M85" s="71"/>
      <c r="N85" s="62"/>
      <c r="O85" s="121"/>
      <c r="P85" s="121"/>
      <c r="Q85" s="9"/>
      <c r="R85" s="9"/>
      <c r="S85" s="9"/>
      <c r="T85" s="72"/>
      <c r="U85" s="121"/>
      <c r="V85" s="121"/>
      <c r="W85" s="9"/>
      <c r="X85" s="121"/>
      <c r="Y85" s="121"/>
      <c r="Z85" s="9"/>
      <c r="AA85" s="121"/>
      <c r="AB85" s="121"/>
      <c r="AC85" s="23"/>
      <c r="AD85" s="121"/>
      <c r="AE85" s="121"/>
      <c r="AF85" s="72"/>
      <c r="AG85" s="121">
        <f>AB85-AG77</f>
        <v>-29494</v>
      </c>
      <c r="AH85" s="121"/>
      <c r="AI85" s="71"/>
      <c r="AJ85" s="121">
        <f>AE85-AJ77</f>
        <v>-29311</v>
      </c>
      <c r="AK85" s="121"/>
      <c r="AL85" s="72"/>
      <c r="AM85" s="121">
        <f>AH85-AM77</f>
        <v>-29793</v>
      </c>
      <c r="AN85" s="121"/>
      <c r="AO85" s="57"/>
      <c r="AP85" s="121">
        <f>AK85-AP77</f>
        <v>-28926</v>
      </c>
      <c r="AQ85" s="121"/>
      <c r="AR85" s="72"/>
      <c r="AS85" s="121">
        <f>AN85-AS77</f>
        <v>-32886</v>
      </c>
      <c r="AT85" s="121"/>
      <c r="AU85" s="72"/>
      <c r="AV85" s="121">
        <f>AQ85-AV77</f>
        <v>-42901</v>
      </c>
      <c r="AW85" s="121"/>
      <c r="AX85" s="72"/>
      <c r="AY85" s="121">
        <f>AT85-AY77</f>
        <v>-22628</v>
      </c>
      <c r="AZ85" s="121"/>
      <c r="BA85" s="72"/>
      <c r="BB85" s="121">
        <f>AW85-BB77</f>
        <v>-21402</v>
      </c>
      <c r="BC85" s="121"/>
      <c r="BD85" s="72"/>
      <c r="BE85" s="121">
        <f>AZ85-BE77</f>
        <v>-29773</v>
      </c>
      <c r="BF85" s="121"/>
      <c r="BG85" s="72"/>
      <c r="BH85" s="121">
        <f>BC85-BH77</f>
        <v>-29083</v>
      </c>
      <c r="BI85" s="121"/>
      <c r="BJ85" s="72"/>
      <c r="BK85" s="121">
        <f>BF85-BK77</f>
        <v>-29091</v>
      </c>
      <c r="BL85" s="121"/>
      <c r="BM85" s="72"/>
      <c r="BN85" s="121">
        <f>BI85-BN77</f>
        <v>-31370</v>
      </c>
      <c r="BO85" s="121"/>
      <c r="BP85" s="72"/>
      <c r="BQ85" s="78" t="e">
        <f t="shared" si="0"/>
        <v>#DIV/0!</v>
      </c>
    </row>
    <row r="86" spans="1:242" s="29" customFormat="1" ht="78" thickBot="1" thickTop="1">
      <c r="A86" s="94"/>
      <c r="B86" s="27" t="s">
        <v>88</v>
      </c>
      <c r="C86" s="121"/>
      <c r="D86" s="121"/>
      <c r="E86" s="121"/>
      <c r="F86" s="121"/>
      <c r="G86" s="71"/>
      <c r="H86" s="121"/>
      <c r="I86" s="121"/>
      <c r="J86" s="12"/>
      <c r="K86" s="123"/>
      <c r="L86" s="123"/>
      <c r="M86" s="12"/>
      <c r="N86" s="12"/>
      <c r="O86" s="123"/>
      <c r="P86" s="123"/>
      <c r="Q86" s="6"/>
      <c r="R86" s="6"/>
      <c r="S86" s="6"/>
      <c r="T86" s="71"/>
      <c r="U86" s="123"/>
      <c r="V86" s="123"/>
      <c r="W86" s="6"/>
      <c r="X86" s="123"/>
      <c r="Y86" s="123"/>
      <c r="Z86" s="6"/>
      <c r="AA86" s="123"/>
      <c r="AB86" s="123"/>
      <c r="AC86" s="21"/>
      <c r="AD86" s="121"/>
      <c r="AE86" s="121"/>
      <c r="AF86" s="71"/>
      <c r="AG86" s="123">
        <f>AG73-AG27+AG75</f>
        <v>58988</v>
      </c>
      <c r="AH86" s="123"/>
      <c r="AI86" s="12"/>
      <c r="AJ86" s="123">
        <f>AJ73-AJ27+AJ75</f>
        <v>58622</v>
      </c>
      <c r="AK86" s="123"/>
      <c r="AL86" s="71"/>
      <c r="AM86" s="123">
        <f>AM73-AM27+AM75</f>
        <v>59536</v>
      </c>
      <c r="AN86" s="123"/>
      <c r="AO86" s="55"/>
      <c r="AP86" s="123">
        <f>AP73-AP27+AP75</f>
        <v>57802</v>
      </c>
      <c r="AQ86" s="123"/>
      <c r="AR86" s="71"/>
      <c r="AS86" s="123">
        <f>AS73-AS27+AS75</f>
        <v>65772</v>
      </c>
      <c r="AT86" s="123"/>
      <c r="AU86" s="71"/>
      <c r="AV86" s="123">
        <f>AV73-AV27+AV75</f>
        <v>85802</v>
      </c>
      <c r="AW86" s="123"/>
      <c r="AX86" s="71"/>
      <c r="AY86" s="123">
        <f>AY73-AY27+AY75</f>
        <v>45256</v>
      </c>
      <c r="AZ86" s="123"/>
      <c r="BA86" s="71"/>
      <c r="BB86" s="123">
        <f>BB73-BB27+BB75</f>
        <v>39004</v>
      </c>
      <c r="BC86" s="123"/>
      <c r="BD86" s="71"/>
      <c r="BE86" s="123">
        <f>BE73-BE27+BE75</f>
        <v>53346</v>
      </c>
      <c r="BF86" s="123"/>
      <c r="BG86" s="71"/>
      <c r="BH86" s="123">
        <f>BH73-BH27+BH75</f>
        <v>58166</v>
      </c>
      <c r="BI86" s="123"/>
      <c r="BJ86" s="71"/>
      <c r="BK86" s="123">
        <f>BK73-BK27+BK75</f>
        <v>58182</v>
      </c>
      <c r="BL86" s="123"/>
      <c r="BM86" s="71"/>
      <c r="BN86" s="123">
        <f>BN73-BN27+BN75</f>
        <v>62740</v>
      </c>
      <c r="BO86" s="123"/>
      <c r="BP86" s="71"/>
      <c r="BQ86" s="78" t="e">
        <f>AD86/K86</f>
        <v>#DIV/0!</v>
      </c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</row>
    <row r="87" spans="1:69" s="28" customFormat="1" ht="64.5" customHeight="1" thickTop="1">
      <c r="A87" s="94"/>
      <c r="B87" s="27" t="s">
        <v>89</v>
      </c>
      <c r="C87" s="121"/>
      <c r="D87" s="121"/>
      <c r="E87" s="121"/>
      <c r="F87" s="121"/>
      <c r="G87" s="70"/>
      <c r="H87" s="121"/>
      <c r="I87" s="121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21"/>
      <c r="AD87" s="121"/>
      <c r="AE87" s="121"/>
      <c r="AF87" s="70"/>
      <c r="AG87" s="70">
        <f>AG71-AG26+AG75</f>
        <v>58988</v>
      </c>
      <c r="AH87" s="70"/>
      <c r="AI87" s="70"/>
      <c r="AJ87" s="70">
        <f>AJ71-AJ26+AJ75</f>
        <v>58622</v>
      </c>
      <c r="AK87" s="70"/>
      <c r="AL87" s="70"/>
      <c r="AM87" s="70">
        <f>AM71-AM26+AM75</f>
        <v>59586</v>
      </c>
      <c r="AN87" s="70"/>
      <c r="AO87" s="55"/>
      <c r="AP87" s="70">
        <f>AP71-AP26+AP75</f>
        <v>57852</v>
      </c>
      <c r="AQ87" s="70"/>
      <c r="AR87" s="70"/>
      <c r="AS87" s="70">
        <f>AS71-AS26+AS75</f>
        <v>65772</v>
      </c>
      <c r="AT87" s="70"/>
      <c r="AU87" s="70"/>
      <c r="AV87" s="70">
        <f>AV71-AV26+AV75</f>
        <v>85802</v>
      </c>
      <c r="AW87" s="70"/>
      <c r="AX87" s="70"/>
      <c r="AY87" s="70">
        <f>AY71-AY26+AY75</f>
        <v>45256</v>
      </c>
      <c r="AZ87" s="70"/>
      <c r="BA87" s="70"/>
      <c r="BB87" s="70">
        <f>BB71-BB26+BB75</f>
        <v>39004</v>
      </c>
      <c r="BC87" s="70"/>
      <c r="BD87" s="70"/>
      <c r="BE87" s="70">
        <f>BE71-BE26+BE75</f>
        <v>53346</v>
      </c>
      <c r="BF87" s="70"/>
      <c r="BG87" s="70"/>
      <c r="BH87" s="70">
        <f>BH71-BH26+BH75</f>
        <v>58166</v>
      </c>
      <c r="BI87" s="70"/>
      <c r="BJ87" s="70"/>
      <c r="BK87" s="70">
        <f>BK71-BK26+BK75</f>
        <v>58182</v>
      </c>
      <c r="BL87" s="70"/>
      <c r="BM87" s="70"/>
      <c r="BN87" s="70">
        <f>BN71-BN26+BN75</f>
        <v>62740</v>
      </c>
      <c r="BO87" s="70"/>
      <c r="BP87" s="70"/>
      <c r="BQ87" s="78" t="e">
        <f>AD87/K87</f>
        <v>#DIV/0!</v>
      </c>
    </row>
    <row r="88" spans="1:69" s="28" customFormat="1" ht="25.5">
      <c r="A88" s="94" t="s">
        <v>74</v>
      </c>
      <c r="B88" s="11" t="s">
        <v>75</v>
      </c>
      <c r="C88" s="121"/>
      <c r="D88" s="121"/>
      <c r="E88" s="123"/>
      <c r="F88" s="123"/>
      <c r="G88" s="70"/>
      <c r="H88" s="123"/>
      <c r="I88" s="123"/>
      <c r="J88" s="71"/>
      <c r="K88" s="123"/>
      <c r="L88" s="123"/>
      <c r="M88" s="71"/>
      <c r="N88" s="71"/>
      <c r="O88" s="120">
        <v>0</v>
      </c>
      <c r="P88" s="120"/>
      <c r="Q88" s="32"/>
      <c r="R88" s="32"/>
      <c r="S88" s="32"/>
      <c r="T88" s="70"/>
      <c r="U88" s="123"/>
      <c r="V88" s="123"/>
      <c r="W88" s="6"/>
      <c r="X88" s="123"/>
      <c r="Y88" s="123"/>
      <c r="Z88" s="6"/>
      <c r="AA88" s="123"/>
      <c r="AB88" s="123"/>
      <c r="AC88" s="21"/>
      <c r="AD88" s="123"/>
      <c r="AE88" s="123"/>
      <c r="AF88" s="70"/>
      <c r="AG88" s="123"/>
      <c r="AH88" s="123"/>
      <c r="AI88" s="71"/>
      <c r="AJ88" s="120">
        <v>0</v>
      </c>
      <c r="AK88" s="120"/>
      <c r="AL88" s="70"/>
      <c r="AM88" s="123"/>
      <c r="AN88" s="123"/>
      <c r="AO88" s="55"/>
      <c r="AP88" s="120">
        <v>0</v>
      </c>
      <c r="AQ88" s="120"/>
      <c r="AR88" s="70"/>
      <c r="AS88" s="120">
        <v>0</v>
      </c>
      <c r="AT88" s="120"/>
      <c r="AU88" s="70"/>
      <c r="AV88" s="120">
        <v>0</v>
      </c>
      <c r="AW88" s="120"/>
      <c r="AX88" s="70"/>
      <c r="AY88" s="120">
        <v>0</v>
      </c>
      <c r="AZ88" s="120"/>
      <c r="BA88" s="70"/>
      <c r="BB88" s="120">
        <v>0</v>
      </c>
      <c r="BC88" s="120"/>
      <c r="BD88" s="70"/>
      <c r="BE88" s="120">
        <v>0</v>
      </c>
      <c r="BF88" s="120"/>
      <c r="BG88" s="70"/>
      <c r="BH88" s="120">
        <v>0</v>
      </c>
      <c r="BI88" s="120"/>
      <c r="BJ88" s="70"/>
      <c r="BK88" s="120">
        <v>0</v>
      </c>
      <c r="BL88" s="120"/>
      <c r="BM88" s="70"/>
      <c r="BN88" s="120">
        <v>0</v>
      </c>
      <c r="BO88" s="120"/>
      <c r="BP88" s="70"/>
      <c r="BQ88" s="78"/>
    </row>
    <row r="89" spans="1:69" s="28" customFormat="1" ht="12.75">
      <c r="A89" s="94"/>
      <c r="B89" s="11" t="s">
        <v>64</v>
      </c>
      <c r="C89" s="121"/>
      <c r="D89" s="121"/>
      <c r="E89" s="123"/>
      <c r="F89" s="123"/>
      <c r="G89" s="70"/>
      <c r="H89" s="123"/>
      <c r="I89" s="123"/>
      <c r="J89" s="71"/>
      <c r="K89" s="123"/>
      <c r="L89" s="123"/>
      <c r="M89" s="71"/>
      <c r="N89" s="71"/>
      <c r="O89" s="123"/>
      <c r="P89" s="123"/>
      <c r="Q89" s="6"/>
      <c r="R89" s="6"/>
      <c r="S89" s="6"/>
      <c r="T89" s="70"/>
      <c r="U89" s="123"/>
      <c r="V89" s="123"/>
      <c r="W89" s="6"/>
      <c r="X89" s="123"/>
      <c r="Y89" s="123"/>
      <c r="Z89" s="6"/>
      <c r="AA89" s="123"/>
      <c r="AB89" s="123"/>
      <c r="AC89" s="21"/>
      <c r="AD89" s="123"/>
      <c r="AE89" s="123"/>
      <c r="AF89" s="70"/>
      <c r="AG89" s="123"/>
      <c r="AH89" s="123"/>
      <c r="AI89" s="71"/>
      <c r="AJ89" s="123"/>
      <c r="AK89" s="123"/>
      <c r="AL89" s="70"/>
      <c r="AM89" s="123"/>
      <c r="AN89" s="123"/>
      <c r="AO89" s="55"/>
      <c r="AP89" s="123"/>
      <c r="AQ89" s="123"/>
      <c r="AR89" s="70"/>
      <c r="AS89" s="123"/>
      <c r="AT89" s="123"/>
      <c r="AU89" s="70"/>
      <c r="AV89" s="123"/>
      <c r="AW89" s="123"/>
      <c r="AX89" s="70"/>
      <c r="AY89" s="123"/>
      <c r="AZ89" s="123"/>
      <c r="BA89" s="70"/>
      <c r="BB89" s="123"/>
      <c r="BC89" s="123"/>
      <c r="BD89" s="70"/>
      <c r="BE89" s="123"/>
      <c r="BF89" s="123"/>
      <c r="BG89" s="70"/>
      <c r="BH89" s="123"/>
      <c r="BI89" s="123"/>
      <c r="BJ89" s="70"/>
      <c r="BK89" s="123"/>
      <c r="BL89" s="123"/>
      <c r="BM89" s="70"/>
      <c r="BN89" s="123"/>
      <c r="BO89" s="123"/>
      <c r="BP89" s="70"/>
      <c r="BQ89" s="78"/>
    </row>
    <row r="90" spans="1:69" s="28" customFormat="1" ht="12.75">
      <c r="A90" s="94"/>
      <c r="B90" s="8" t="s">
        <v>76</v>
      </c>
      <c r="C90" s="121"/>
      <c r="D90" s="121"/>
      <c r="E90" s="123"/>
      <c r="F90" s="123"/>
      <c r="G90" s="70"/>
      <c r="H90" s="123"/>
      <c r="I90" s="123"/>
      <c r="J90" s="71"/>
      <c r="K90" s="123"/>
      <c r="L90" s="123"/>
      <c r="M90" s="71"/>
      <c r="N90" s="71"/>
      <c r="O90" s="123"/>
      <c r="P90" s="123"/>
      <c r="Q90" s="6"/>
      <c r="R90" s="6"/>
      <c r="S90" s="6"/>
      <c r="T90" s="70"/>
      <c r="U90" s="123"/>
      <c r="V90" s="123"/>
      <c r="W90" s="6"/>
      <c r="X90" s="123"/>
      <c r="Y90" s="123"/>
      <c r="Z90" s="6"/>
      <c r="AA90" s="123"/>
      <c r="AB90" s="123"/>
      <c r="AC90" s="21"/>
      <c r="AD90" s="123"/>
      <c r="AE90" s="123"/>
      <c r="AF90" s="70"/>
      <c r="AG90" s="123"/>
      <c r="AH90" s="123"/>
      <c r="AI90" s="71"/>
      <c r="AJ90" s="123"/>
      <c r="AK90" s="123"/>
      <c r="AL90" s="70"/>
      <c r="AM90" s="123"/>
      <c r="AN90" s="123"/>
      <c r="AO90" s="55"/>
      <c r="AP90" s="123"/>
      <c r="AQ90" s="123"/>
      <c r="AR90" s="70"/>
      <c r="AS90" s="123"/>
      <c r="AT90" s="123"/>
      <c r="AU90" s="70"/>
      <c r="AV90" s="123"/>
      <c r="AW90" s="123"/>
      <c r="AX90" s="70"/>
      <c r="AY90" s="123"/>
      <c r="AZ90" s="123"/>
      <c r="BA90" s="70"/>
      <c r="BB90" s="123"/>
      <c r="BC90" s="123"/>
      <c r="BD90" s="70"/>
      <c r="BE90" s="123"/>
      <c r="BF90" s="123"/>
      <c r="BG90" s="70"/>
      <c r="BH90" s="123"/>
      <c r="BI90" s="123"/>
      <c r="BJ90" s="70"/>
      <c r="BK90" s="123"/>
      <c r="BL90" s="123"/>
      <c r="BM90" s="70"/>
      <c r="BN90" s="123"/>
      <c r="BO90" s="123"/>
      <c r="BP90" s="70"/>
      <c r="BQ90" s="78"/>
    </row>
    <row r="91" spans="1:69" s="28" customFormat="1" ht="12.75">
      <c r="A91" s="94"/>
      <c r="B91" s="8" t="s">
        <v>77</v>
      </c>
      <c r="C91" s="121"/>
      <c r="D91" s="121"/>
      <c r="E91" s="123"/>
      <c r="F91" s="123"/>
      <c r="G91" s="70"/>
      <c r="H91" s="123"/>
      <c r="I91" s="123"/>
      <c r="J91" s="71"/>
      <c r="K91" s="123"/>
      <c r="L91" s="123"/>
      <c r="M91" s="71"/>
      <c r="N91" s="71"/>
      <c r="O91" s="123"/>
      <c r="P91" s="123"/>
      <c r="Q91" s="6"/>
      <c r="R91" s="6"/>
      <c r="S91" s="6"/>
      <c r="T91" s="70"/>
      <c r="U91" s="123"/>
      <c r="V91" s="123"/>
      <c r="W91" s="6"/>
      <c r="X91" s="123"/>
      <c r="Y91" s="123"/>
      <c r="Z91" s="6"/>
      <c r="AA91" s="123"/>
      <c r="AB91" s="123"/>
      <c r="AC91" s="21"/>
      <c r="AD91" s="123"/>
      <c r="AE91" s="123"/>
      <c r="AF91" s="70"/>
      <c r="AG91" s="123"/>
      <c r="AH91" s="123"/>
      <c r="AI91" s="71"/>
      <c r="AJ91" s="123"/>
      <c r="AK91" s="123"/>
      <c r="AL91" s="70"/>
      <c r="AM91" s="123"/>
      <c r="AN91" s="123"/>
      <c r="AO91" s="55"/>
      <c r="AP91" s="123"/>
      <c r="AQ91" s="123"/>
      <c r="AR91" s="70"/>
      <c r="AS91" s="123"/>
      <c r="AT91" s="123"/>
      <c r="AU91" s="70"/>
      <c r="AV91" s="123"/>
      <c r="AW91" s="123"/>
      <c r="AX91" s="70"/>
      <c r="AY91" s="123"/>
      <c r="AZ91" s="123"/>
      <c r="BA91" s="70"/>
      <c r="BB91" s="123"/>
      <c r="BC91" s="123"/>
      <c r="BD91" s="70"/>
      <c r="BE91" s="123"/>
      <c r="BF91" s="123"/>
      <c r="BG91" s="70"/>
      <c r="BH91" s="123"/>
      <c r="BI91" s="123"/>
      <c r="BJ91" s="70"/>
      <c r="BK91" s="123"/>
      <c r="BL91" s="123"/>
      <c r="BM91" s="70"/>
      <c r="BN91" s="123"/>
      <c r="BO91" s="123"/>
      <c r="BP91" s="70"/>
      <c r="BQ91" s="78"/>
    </row>
    <row r="92" spans="1:69" s="28" customFormat="1" ht="12.75">
      <c r="A92" s="94"/>
      <c r="B92" s="8" t="s">
        <v>78</v>
      </c>
      <c r="C92" s="121"/>
      <c r="D92" s="121"/>
      <c r="E92" s="123"/>
      <c r="F92" s="123"/>
      <c r="G92" s="70"/>
      <c r="H92" s="123"/>
      <c r="I92" s="123"/>
      <c r="J92" s="71"/>
      <c r="K92" s="123"/>
      <c r="L92" s="123"/>
      <c r="M92" s="71"/>
      <c r="N92" s="71"/>
      <c r="O92" s="121"/>
      <c r="P92" s="121"/>
      <c r="Q92" s="9"/>
      <c r="R92" s="9"/>
      <c r="S92" s="9"/>
      <c r="T92" s="70"/>
      <c r="U92" s="123"/>
      <c r="V92" s="123"/>
      <c r="W92" s="6"/>
      <c r="X92" s="123"/>
      <c r="Y92" s="123"/>
      <c r="Z92" s="6"/>
      <c r="AA92" s="123"/>
      <c r="AB92" s="123"/>
      <c r="AC92" s="21"/>
      <c r="AD92" s="123"/>
      <c r="AE92" s="123"/>
      <c r="AF92" s="70"/>
      <c r="AG92" s="123"/>
      <c r="AH92" s="123"/>
      <c r="AI92" s="71"/>
      <c r="AJ92" s="121"/>
      <c r="AK92" s="121"/>
      <c r="AL92" s="70"/>
      <c r="AM92" s="123"/>
      <c r="AN92" s="123"/>
      <c r="AO92" s="55"/>
      <c r="AP92" s="121"/>
      <c r="AQ92" s="121"/>
      <c r="AR92" s="70"/>
      <c r="AS92" s="121"/>
      <c r="AT92" s="121"/>
      <c r="AU92" s="70"/>
      <c r="AV92" s="121"/>
      <c r="AW92" s="121"/>
      <c r="AX92" s="70"/>
      <c r="AY92" s="121"/>
      <c r="AZ92" s="121"/>
      <c r="BA92" s="70"/>
      <c r="BB92" s="121"/>
      <c r="BC92" s="121"/>
      <c r="BD92" s="70"/>
      <c r="BE92" s="121"/>
      <c r="BF92" s="121"/>
      <c r="BG92" s="70"/>
      <c r="BH92" s="121"/>
      <c r="BI92" s="121"/>
      <c r="BJ92" s="70"/>
      <c r="BK92" s="121"/>
      <c r="BL92" s="121"/>
      <c r="BM92" s="70"/>
      <c r="BN92" s="121"/>
      <c r="BO92" s="121"/>
      <c r="BP92" s="70"/>
      <c r="BQ92" s="78"/>
    </row>
    <row r="93" spans="1:69" s="28" customFormat="1" ht="28.5" customHeight="1">
      <c r="A93" s="85"/>
      <c r="B93" s="8" t="s">
        <v>79</v>
      </c>
      <c r="C93" s="121"/>
      <c r="D93" s="121"/>
      <c r="E93" s="123"/>
      <c r="F93" s="123"/>
      <c r="G93" s="70"/>
      <c r="H93" s="123"/>
      <c r="I93" s="123"/>
      <c r="J93" s="71"/>
      <c r="K93" s="123"/>
      <c r="L93" s="123"/>
      <c r="M93" s="71"/>
      <c r="N93" s="71"/>
      <c r="O93" s="123"/>
      <c r="P93" s="123"/>
      <c r="Q93" s="6"/>
      <c r="R93" s="6"/>
      <c r="S93" s="6"/>
      <c r="T93" s="70"/>
      <c r="U93" s="123"/>
      <c r="V93" s="123"/>
      <c r="W93" s="6"/>
      <c r="X93" s="123"/>
      <c r="Y93" s="123"/>
      <c r="Z93" s="6"/>
      <c r="AA93" s="123"/>
      <c r="AB93" s="123"/>
      <c r="AC93" s="21"/>
      <c r="AD93" s="123"/>
      <c r="AE93" s="123"/>
      <c r="AF93" s="70"/>
      <c r="AG93" s="123"/>
      <c r="AH93" s="123"/>
      <c r="AI93" s="71"/>
      <c r="AJ93" s="123"/>
      <c r="AK93" s="123"/>
      <c r="AL93" s="70"/>
      <c r="AM93" s="123"/>
      <c r="AN93" s="123"/>
      <c r="AO93" s="55"/>
      <c r="AP93" s="123"/>
      <c r="AQ93" s="123"/>
      <c r="AR93" s="70"/>
      <c r="AS93" s="123"/>
      <c r="AT93" s="123"/>
      <c r="AU93" s="70"/>
      <c r="AV93" s="123"/>
      <c r="AW93" s="123"/>
      <c r="AX93" s="70"/>
      <c r="AY93" s="123"/>
      <c r="AZ93" s="123"/>
      <c r="BA93" s="70"/>
      <c r="BB93" s="123"/>
      <c r="BC93" s="123"/>
      <c r="BD93" s="70"/>
      <c r="BE93" s="123"/>
      <c r="BF93" s="123"/>
      <c r="BG93" s="70"/>
      <c r="BH93" s="123"/>
      <c r="BI93" s="123"/>
      <c r="BJ93" s="70"/>
      <c r="BK93" s="123"/>
      <c r="BL93" s="123"/>
      <c r="BM93" s="70"/>
      <c r="BN93" s="123"/>
      <c r="BO93" s="123"/>
      <c r="BP93" s="70"/>
      <c r="BQ93" s="78"/>
    </row>
    <row r="94" spans="1:69" s="7" customFormat="1" ht="33" customHeight="1" thickBot="1">
      <c r="A94" s="95"/>
      <c r="B94" s="96" t="s">
        <v>80</v>
      </c>
      <c r="C94" s="121"/>
      <c r="D94" s="121"/>
      <c r="E94" s="128"/>
      <c r="F94" s="128"/>
      <c r="G94" s="98"/>
      <c r="H94" s="128"/>
      <c r="I94" s="128"/>
      <c r="J94" s="99"/>
      <c r="K94" s="128"/>
      <c r="L94" s="128"/>
      <c r="M94" s="99"/>
      <c r="N94" s="99"/>
      <c r="O94" s="128"/>
      <c r="P94" s="128"/>
      <c r="Q94" s="97"/>
      <c r="R94" s="97"/>
      <c r="S94" s="97"/>
      <c r="T94" s="98"/>
      <c r="U94" s="128"/>
      <c r="V94" s="128"/>
      <c r="W94" s="97"/>
      <c r="X94" s="128"/>
      <c r="Y94" s="128"/>
      <c r="Z94" s="97"/>
      <c r="AA94" s="128"/>
      <c r="AB94" s="128"/>
      <c r="AC94" s="100"/>
      <c r="AD94" s="128"/>
      <c r="AE94" s="128"/>
      <c r="AF94" s="98"/>
      <c r="AG94" s="128"/>
      <c r="AH94" s="128"/>
      <c r="AI94" s="99"/>
      <c r="AJ94" s="128"/>
      <c r="AK94" s="128"/>
      <c r="AL94" s="98"/>
      <c r="AM94" s="128"/>
      <c r="AN94" s="128"/>
      <c r="AO94" s="101"/>
      <c r="AP94" s="128"/>
      <c r="AQ94" s="128"/>
      <c r="AR94" s="98"/>
      <c r="AS94" s="128"/>
      <c r="AT94" s="128"/>
      <c r="AU94" s="98"/>
      <c r="AV94" s="128"/>
      <c r="AW94" s="128"/>
      <c r="AX94" s="98"/>
      <c r="AY94" s="128"/>
      <c r="AZ94" s="128"/>
      <c r="BA94" s="98"/>
      <c r="BB94" s="128"/>
      <c r="BC94" s="128"/>
      <c r="BD94" s="98"/>
      <c r="BE94" s="128"/>
      <c r="BF94" s="128"/>
      <c r="BG94" s="98"/>
      <c r="BH94" s="128"/>
      <c r="BI94" s="128"/>
      <c r="BJ94" s="98"/>
      <c r="BK94" s="128"/>
      <c r="BL94" s="128"/>
      <c r="BM94" s="98"/>
      <c r="BN94" s="128"/>
      <c r="BO94" s="128"/>
      <c r="BP94" s="98"/>
      <c r="BQ94" s="102"/>
    </row>
    <row r="95" spans="1:242" s="40" customFormat="1" ht="51.75" customHeight="1">
      <c r="A95" s="3"/>
      <c r="B95" s="146"/>
      <c r="C95" s="146"/>
      <c r="D95" s="14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</row>
    <row r="97" spans="2:4" ht="15">
      <c r="B97" s="30"/>
      <c r="C97" s="30"/>
      <c r="D97" s="30"/>
    </row>
  </sheetData>
  <sheetProtection/>
  <mergeCells count="1044">
    <mergeCell ref="AD72:AE72"/>
    <mergeCell ref="AD65:AE65"/>
    <mergeCell ref="AD66:AE66"/>
    <mergeCell ref="AD67:AE67"/>
    <mergeCell ref="AD68:AE68"/>
    <mergeCell ref="AD51:AE51"/>
    <mergeCell ref="AD58:AE58"/>
    <mergeCell ref="AD59:AE59"/>
    <mergeCell ref="AD60:AE60"/>
    <mergeCell ref="AD61:AE61"/>
    <mergeCell ref="AD62:AE62"/>
    <mergeCell ref="AD48:AE48"/>
    <mergeCell ref="C18:D18"/>
    <mergeCell ref="C19:D19"/>
    <mergeCell ref="AD69:AE69"/>
    <mergeCell ref="AD70:AE70"/>
    <mergeCell ref="AD57:AE57"/>
    <mergeCell ref="AD63:AE63"/>
    <mergeCell ref="AD64:AE64"/>
    <mergeCell ref="AD49:AE49"/>
    <mergeCell ref="AD50:AE50"/>
    <mergeCell ref="U76:V76"/>
    <mergeCell ref="AD38:AE38"/>
    <mergeCell ref="AD39:AE39"/>
    <mergeCell ref="AD40:AE40"/>
    <mergeCell ref="AD52:AE52"/>
    <mergeCell ref="AD53:AE53"/>
    <mergeCell ref="AD54:AE54"/>
    <mergeCell ref="AD55:AE55"/>
    <mergeCell ref="AD56:AE56"/>
    <mergeCell ref="AD47:AE47"/>
    <mergeCell ref="AD45:AE45"/>
    <mergeCell ref="AD46:AE46"/>
    <mergeCell ref="AD41:AE41"/>
    <mergeCell ref="AD42:AE42"/>
    <mergeCell ref="AD43:AE43"/>
    <mergeCell ref="AD44:AE44"/>
    <mergeCell ref="H67:I67"/>
    <mergeCell ref="H68:I68"/>
    <mergeCell ref="H69:I69"/>
    <mergeCell ref="H70:I70"/>
    <mergeCell ref="U77:V77"/>
    <mergeCell ref="H77:I77"/>
    <mergeCell ref="O77:P77"/>
    <mergeCell ref="K75:L75"/>
    <mergeCell ref="K76:L76"/>
    <mergeCell ref="U75:V75"/>
    <mergeCell ref="H63:I63"/>
    <mergeCell ref="H64:I64"/>
    <mergeCell ref="H65:I65"/>
    <mergeCell ref="H66:I66"/>
    <mergeCell ref="H59:I59"/>
    <mergeCell ref="H60:I60"/>
    <mergeCell ref="H61:I61"/>
    <mergeCell ref="H62:I62"/>
    <mergeCell ref="H55:I55"/>
    <mergeCell ref="H56:I56"/>
    <mergeCell ref="H57:I57"/>
    <mergeCell ref="H58:I58"/>
    <mergeCell ref="H51:I51"/>
    <mergeCell ref="H52:I52"/>
    <mergeCell ref="H53:I53"/>
    <mergeCell ref="H54:I54"/>
    <mergeCell ref="H35:I35"/>
    <mergeCell ref="H36:I36"/>
    <mergeCell ref="H37:I37"/>
    <mergeCell ref="H38:I38"/>
    <mergeCell ref="H50:I50"/>
    <mergeCell ref="H43:I43"/>
    <mergeCell ref="H44:I44"/>
    <mergeCell ref="H45:I45"/>
    <mergeCell ref="H46:I46"/>
    <mergeCell ref="H49:I49"/>
    <mergeCell ref="E65:F65"/>
    <mergeCell ref="E66:F66"/>
    <mergeCell ref="E67:F67"/>
    <mergeCell ref="E68:F68"/>
    <mergeCell ref="H39:I39"/>
    <mergeCell ref="H40:I40"/>
    <mergeCell ref="H41:I41"/>
    <mergeCell ref="H42:I42"/>
    <mergeCell ref="H47:I47"/>
    <mergeCell ref="H48:I48"/>
    <mergeCell ref="H31:I31"/>
    <mergeCell ref="H32:I32"/>
    <mergeCell ref="H33:I33"/>
    <mergeCell ref="H34:I34"/>
    <mergeCell ref="E69:F69"/>
    <mergeCell ref="E70:F70"/>
    <mergeCell ref="E61:F61"/>
    <mergeCell ref="E62:F62"/>
    <mergeCell ref="E63:F63"/>
    <mergeCell ref="E64:F64"/>
    <mergeCell ref="E57:F57"/>
    <mergeCell ref="E58:F58"/>
    <mergeCell ref="E59:F59"/>
    <mergeCell ref="E60:F60"/>
    <mergeCell ref="E53:F53"/>
    <mergeCell ref="E54:F54"/>
    <mergeCell ref="E55:F55"/>
    <mergeCell ref="E56:F56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C73:D73"/>
    <mergeCell ref="C74:D74"/>
    <mergeCell ref="C70:D70"/>
    <mergeCell ref="C72:D72"/>
    <mergeCell ref="E49:F49"/>
    <mergeCell ref="E50:F50"/>
    <mergeCell ref="C86:D86"/>
    <mergeCell ref="E28:F28"/>
    <mergeCell ref="E29:F29"/>
    <mergeCell ref="E30:F30"/>
    <mergeCell ref="E31:F31"/>
    <mergeCell ref="E32:F32"/>
    <mergeCell ref="E33:F33"/>
    <mergeCell ref="E34:F34"/>
    <mergeCell ref="C68:D68"/>
    <mergeCell ref="C69:D69"/>
    <mergeCell ref="C66:D66"/>
    <mergeCell ref="C67:D67"/>
    <mergeCell ref="C60:D6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AD1:AF1"/>
    <mergeCell ref="W4:W6"/>
    <mergeCell ref="U4:V6"/>
    <mergeCell ref="X4:Y6"/>
    <mergeCell ref="Z4:Z6"/>
    <mergeCell ref="AD3:AM3"/>
    <mergeCell ref="AD4:AE4"/>
    <mergeCell ref="X2:AA2"/>
    <mergeCell ref="AA4:AB6"/>
    <mergeCell ref="AG4:AH6"/>
    <mergeCell ref="C1:O1"/>
    <mergeCell ref="C2:O2"/>
    <mergeCell ref="A3:A6"/>
    <mergeCell ref="B3:B6"/>
    <mergeCell ref="E3:U3"/>
    <mergeCell ref="E4:F4"/>
    <mergeCell ref="C3:D3"/>
    <mergeCell ref="K4:L6"/>
    <mergeCell ref="M4:M6"/>
    <mergeCell ref="N4:N6"/>
    <mergeCell ref="BN91:BO91"/>
    <mergeCell ref="BN92:BO92"/>
    <mergeCell ref="BN93:BO93"/>
    <mergeCell ref="BN94:BO94"/>
    <mergeCell ref="BN86:BO86"/>
    <mergeCell ref="BN88:BO88"/>
    <mergeCell ref="BN89:BO89"/>
    <mergeCell ref="BN90:BO90"/>
    <mergeCell ref="BN82:BO82"/>
    <mergeCell ref="BN83:BO83"/>
    <mergeCell ref="BN84:BO84"/>
    <mergeCell ref="BN85:BO85"/>
    <mergeCell ref="BN78:BO78"/>
    <mergeCell ref="BN79:BO79"/>
    <mergeCell ref="BN80:BO80"/>
    <mergeCell ref="BN81:BO81"/>
    <mergeCell ref="BN73:BO73"/>
    <mergeCell ref="BN75:BO75"/>
    <mergeCell ref="BN76:BO76"/>
    <mergeCell ref="BN77:BO77"/>
    <mergeCell ref="BN26:BO26"/>
    <mergeCell ref="BN27:BO27"/>
    <mergeCell ref="BN71:BO71"/>
    <mergeCell ref="BN72:BO72"/>
    <mergeCell ref="BN21:BO21"/>
    <mergeCell ref="BN22:BO22"/>
    <mergeCell ref="BN24:BO24"/>
    <mergeCell ref="BN25:BO25"/>
    <mergeCell ref="BN13:BO13"/>
    <mergeCell ref="BN14:BO14"/>
    <mergeCell ref="BN15:BO15"/>
    <mergeCell ref="BN20:BO20"/>
    <mergeCell ref="BN9:BO9"/>
    <mergeCell ref="BN10:BO10"/>
    <mergeCell ref="BN11:BO11"/>
    <mergeCell ref="BN12:BO12"/>
    <mergeCell ref="BN4:BO6"/>
    <mergeCell ref="BP4:BP6"/>
    <mergeCell ref="BN7:BO7"/>
    <mergeCell ref="BN8:BO8"/>
    <mergeCell ref="BK91:BL91"/>
    <mergeCell ref="BK92:BL92"/>
    <mergeCell ref="BK93:BL93"/>
    <mergeCell ref="BK94:BL94"/>
    <mergeCell ref="BK86:BL86"/>
    <mergeCell ref="BK88:BL88"/>
    <mergeCell ref="BK89:BL89"/>
    <mergeCell ref="BK90:BL90"/>
    <mergeCell ref="BK82:BL82"/>
    <mergeCell ref="BK83:BL83"/>
    <mergeCell ref="BK84:BL84"/>
    <mergeCell ref="BK85:BL85"/>
    <mergeCell ref="BK78:BL78"/>
    <mergeCell ref="BK79:BL79"/>
    <mergeCell ref="BK80:BL80"/>
    <mergeCell ref="BK81:BL81"/>
    <mergeCell ref="BK73:BL73"/>
    <mergeCell ref="BK75:BL75"/>
    <mergeCell ref="BK76:BL76"/>
    <mergeCell ref="BK77:BL77"/>
    <mergeCell ref="BK26:BL26"/>
    <mergeCell ref="BK27:BL27"/>
    <mergeCell ref="BK71:BL71"/>
    <mergeCell ref="BK72:BL72"/>
    <mergeCell ref="BK21:BL21"/>
    <mergeCell ref="BK22:BL22"/>
    <mergeCell ref="BK24:BL24"/>
    <mergeCell ref="BK25:BL25"/>
    <mergeCell ref="BK13:BL13"/>
    <mergeCell ref="BK14:BL14"/>
    <mergeCell ref="BK15:BL15"/>
    <mergeCell ref="BK20:BL20"/>
    <mergeCell ref="BK9:BL9"/>
    <mergeCell ref="BK10:BL10"/>
    <mergeCell ref="BK11:BL11"/>
    <mergeCell ref="BK12:BL12"/>
    <mergeCell ref="BK4:BL6"/>
    <mergeCell ref="BM4:BM6"/>
    <mergeCell ref="BK7:BL7"/>
    <mergeCell ref="BK8:BL8"/>
    <mergeCell ref="BH91:BI91"/>
    <mergeCell ref="BH92:BI92"/>
    <mergeCell ref="BH93:BI93"/>
    <mergeCell ref="BH94:BI94"/>
    <mergeCell ref="BH86:BI86"/>
    <mergeCell ref="BH88:BI88"/>
    <mergeCell ref="BH89:BI89"/>
    <mergeCell ref="BH90:BI90"/>
    <mergeCell ref="BH82:BI82"/>
    <mergeCell ref="BH83:BI83"/>
    <mergeCell ref="BH84:BI84"/>
    <mergeCell ref="BH85:BI85"/>
    <mergeCell ref="BH78:BI78"/>
    <mergeCell ref="BH79:BI79"/>
    <mergeCell ref="BH80:BI80"/>
    <mergeCell ref="BH81:BI81"/>
    <mergeCell ref="BH73:BI73"/>
    <mergeCell ref="BH75:BI75"/>
    <mergeCell ref="BH76:BI76"/>
    <mergeCell ref="BH77:BI77"/>
    <mergeCell ref="BH26:BI26"/>
    <mergeCell ref="BH27:BI27"/>
    <mergeCell ref="BH71:BI71"/>
    <mergeCell ref="BH72:BI72"/>
    <mergeCell ref="BH21:BI21"/>
    <mergeCell ref="BH22:BI22"/>
    <mergeCell ref="BH24:BI24"/>
    <mergeCell ref="BH25:BI25"/>
    <mergeCell ref="BH13:BI13"/>
    <mergeCell ref="BH14:BI14"/>
    <mergeCell ref="BH15:BI15"/>
    <mergeCell ref="BH20:BI20"/>
    <mergeCell ref="BH9:BI9"/>
    <mergeCell ref="BH10:BI10"/>
    <mergeCell ref="BH11:BI11"/>
    <mergeCell ref="BH12:BI12"/>
    <mergeCell ref="BH4:BI6"/>
    <mergeCell ref="BJ4:BJ6"/>
    <mergeCell ref="BH7:BI7"/>
    <mergeCell ref="BH8:BI8"/>
    <mergeCell ref="BE91:BF91"/>
    <mergeCell ref="BE92:BF92"/>
    <mergeCell ref="BE93:BF93"/>
    <mergeCell ref="BE94:BF94"/>
    <mergeCell ref="BE86:BF86"/>
    <mergeCell ref="BE88:BF88"/>
    <mergeCell ref="BE89:BF89"/>
    <mergeCell ref="BE90:BF90"/>
    <mergeCell ref="BE82:BF82"/>
    <mergeCell ref="BE83:BF83"/>
    <mergeCell ref="BE84:BF84"/>
    <mergeCell ref="BE85:BF85"/>
    <mergeCell ref="BE78:BF78"/>
    <mergeCell ref="BE79:BF79"/>
    <mergeCell ref="BE80:BF80"/>
    <mergeCell ref="BE81:BF81"/>
    <mergeCell ref="BE73:BF73"/>
    <mergeCell ref="BE75:BF75"/>
    <mergeCell ref="BE76:BF76"/>
    <mergeCell ref="BE77:BF77"/>
    <mergeCell ref="BE26:BF26"/>
    <mergeCell ref="BE27:BF27"/>
    <mergeCell ref="BE71:BF71"/>
    <mergeCell ref="BE72:BF72"/>
    <mergeCell ref="BE21:BF21"/>
    <mergeCell ref="BE22:BF22"/>
    <mergeCell ref="BE24:BF24"/>
    <mergeCell ref="BE25:BF25"/>
    <mergeCell ref="BE13:BF13"/>
    <mergeCell ref="BE14:BF14"/>
    <mergeCell ref="BE15:BF15"/>
    <mergeCell ref="BE20:BF20"/>
    <mergeCell ref="BE9:BF9"/>
    <mergeCell ref="BE10:BF10"/>
    <mergeCell ref="BE11:BF11"/>
    <mergeCell ref="BE12:BF12"/>
    <mergeCell ref="BE4:BF6"/>
    <mergeCell ref="BG4:BG6"/>
    <mergeCell ref="BE7:BF7"/>
    <mergeCell ref="BE8:BF8"/>
    <mergeCell ref="BB91:BC91"/>
    <mergeCell ref="BB92:BC92"/>
    <mergeCell ref="BB93:BC93"/>
    <mergeCell ref="BB94:BC94"/>
    <mergeCell ref="BB86:BC86"/>
    <mergeCell ref="BB88:BC88"/>
    <mergeCell ref="BB89:BC89"/>
    <mergeCell ref="BB90:BC90"/>
    <mergeCell ref="BB82:BC82"/>
    <mergeCell ref="BB83:BC83"/>
    <mergeCell ref="BB84:BC84"/>
    <mergeCell ref="BB85:BC85"/>
    <mergeCell ref="BB78:BC78"/>
    <mergeCell ref="BB79:BC79"/>
    <mergeCell ref="BB80:BC80"/>
    <mergeCell ref="BB81:BC81"/>
    <mergeCell ref="BB73:BC73"/>
    <mergeCell ref="BB75:BC75"/>
    <mergeCell ref="BB76:BC76"/>
    <mergeCell ref="BB77:BC77"/>
    <mergeCell ref="BB26:BC26"/>
    <mergeCell ref="BB27:BC27"/>
    <mergeCell ref="BB71:BC71"/>
    <mergeCell ref="BB72:BC72"/>
    <mergeCell ref="BB21:BC21"/>
    <mergeCell ref="BB22:BC22"/>
    <mergeCell ref="BB24:BC24"/>
    <mergeCell ref="BB25:BC25"/>
    <mergeCell ref="BB13:BC13"/>
    <mergeCell ref="BB14:BC14"/>
    <mergeCell ref="BB15:BC15"/>
    <mergeCell ref="BB20:BC20"/>
    <mergeCell ref="BB9:BC9"/>
    <mergeCell ref="BB10:BC10"/>
    <mergeCell ref="BB11:BC11"/>
    <mergeCell ref="BB12:BC12"/>
    <mergeCell ref="BB4:BC6"/>
    <mergeCell ref="BD4:BD6"/>
    <mergeCell ref="BB7:BC7"/>
    <mergeCell ref="BB8:BC8"/>
    <mergeCell ref="AY91:AZ91"/>
    <mergeCell ref="AY92:AZ92"/>
    <mergeCell ref="AY93:AZ93"/>
    <mergeCell ref="AY94:AZ94"/>
    <mergeCell ref="AY86:AZ86"/>
    <mergeCell ref="AY88:AZ88"/>
    <mergeCell ref="AY89:AZ89"/>
    <mergeCell ref="AY90:AZ90"/>
    <mergeCell ref="AY82:AZ82"/>
    <mergeCell ref="AY83:AZ83"/>
    <mergeCell ref="AY84:AZ84"/>
    <mergeCell ref="AY85:AZ85"/>
    <mergeCell ref="AY78:AZ78"/>
    <mergeCell ref="AY79:AZ79"/>
    <mergeCell ref="AY80:AZ80"/>
    <mergeCell ref="AY81:AZ81"/>
    <mergeCell ref="AY73:AZ73"/>
    <mergeCell ref="AY75:AZ75"/>
    <mergeCell ref="AY76:AZ76"/>
    <mergeCell ref="AY77:AZ77"/>
    <mergeCell ref="AY26:AZ26"/>
    <mergeCell ref="AY27:AZ27"/>
    <mergeCell ref="AY71:AZ71"/>
    <mergeCell ref="AY72:AZ72"/>
    <mergeCell ref="AY21:AZ21"/>
    <mergeCell ref="AY22:AZ22"/>
    <mergeCell ref="AY24:AZ24"/>
    <mergeCell ref="AY25:AZ25"/>
    <mergeCell ref="AY13:AZ13"/>
    <mergeCell ref="AY14:AZ14"/>
    <mergeCell ref="AY15:AZ15"/>
    <mergeCell ref="AY20:AZ20"/>
    <mergeCell ref="AY9:AZ9"/>
    <mergeCell ref="AY10:AZ10"/>
    <mergeCell ref="AY11:AZ11"/>
    <mergeCell ref="AY12:AZ12"/>
    <mergeCell ref="AY4:AZ6"/>
    <mergeCell ref="BA4:BA6"/>
    <mergeCell ref="AY7:AZ7"/>
    <mergeCell ref="AY8:AZ8"/>
    <mergeCell ref="AV91:AW91"/>
    <mergeCell ref="AV92:AW92"/>
    <mergeCell ref="AV93:AW93"/>
    <mergeCell ref="AV94:AW94"/>
    <mergeCell ref="AV86:AW86"/>
    <mergeCell ref="AV88:AW88"/>
    <mergeCell ref="AV89:AW89"/>
    <mergeCell ref="AV90:AW90"/>
    <mergeCell ref="AV82:AW82"/>
    <mergeCell ref="AV83:AW83"/>
    <mergeCell ref="AV84:AW84"/>
    <mergeCell ref="AV85:AW85"/>
    <mergeCell ref="AV78:AW78"/>
    <mergeCell ref="AV79:AW79"/>
    <mergeCell ref="AV80:AW80"/>
    <mergeCell ref="AV81:AW81"/>
    <mergeCell ref="AV73:AW73"/>
    <mergeCell ref="AV75:AW75"/>
    <mergeCell ref="AV76:AW76"/>
    <mergeCell ref="AV77:AW77"/>
    <mergeCell ref="AV26:AW26"/>
    <mergeCell ref="AV27:AW27"/>
    <mergeCell ref="AV71:AW71"/>
    <mergeCell ref="AV72:AW72"/>
    <mergeCell ref="AV21:AW21"/>
    <mergeCell ref="AV22:AW22"/>
    <mergeCell ref="AV24:AW24"/>
    <mergeCell ref="AV25:AW25"/>
    <mergeCell ref="AV13:AW13"/>
    <mergeCell ref="AV14:AW14"/>
    <mergeCell ref="AV15:AW15"/>
    <mergeCell ref="AV20:AW20"/>
    <mergeCell ref="AV9:AW9"/>
    <mergeCell ref="AV10:AW10"/>
    <mergeCell ref="AV11:AW11"/>
    <mergeCell ref="AV12:AW12"/>
    <mergeCell ref="AV4:AW6"/>
    <mergeCell ref="AX4:AX6"/>
    <mergeCell ref="AV7:AW7"/>
    <mergeCell ref="AV8:AW8"/>
    <mergeCell ref="AS91:AT91"/>
    <mergeCell ref="AS92:AT92"/>
    <mergeCell ref="AS93:AT93"/>
    <mergeCell ref="AS94:AT94"/>
    <mergeCell ref="AS86:AT86"/>
    <mergeCell ref="AS88:AT88"/>
    <mergeCell ref="AS89:AT89"/>
    <mergeCell ref="AS90:AT90"/>
    <mergeCell ref="AS82:AT82"/>
    <mergeCell ref="AS83:AT83"/>
    <mergeCell ref="AS84:AT84"/>
    <mergeCell ref="AS85:AT85"/>
    <mergeCell ref="AS78:AT78"/>
    <mergeCell ref="AS79:AT79"/>
    <mergeCell ref="AS80:AT80"/>
    <mergeCell ref="AS81:AT81"/>
    <mergeCell ref="AS73:AT73"/>
    <mergeCell ref="AS75:AT75"/>
    <mergeCell ref="AS76:AT76"/>
    <mergeCell ref="AS77:AT77"/>
    <mergeCell ref="AS26:AT26"/>
    <mergeCell ref="AS27:AT27"/>
    <mergeCell ref="AS71:AT71"/>
    <mergeCell ref="AS72:AT72"/>
    <mergeCell ref="AS24:AT24"/>
    <mergeCell ref="AS25:AT25"/>
    <mergeCell ref="AS13:AT13"/>
    <mergeCell ref="AS4:AT6"/>
    <mergeCell ref="AU4:AU6"/>
    <mergeCell ref="AS7:AT7"/>
    <mergeCell ref="AS8:AT8"/>
    <mergeCell ref="AS14:AT14"/>
    <mergeCell ref="AS15:AT15"/>
    <mergeCell ref="AS20:AT20"/>
    <mergeCell ref="AS9:AT9"/>
    <mergeCell ref="AS10:AT10"/>
    <mergeCell ref="AS11:AT11"/>
    <mergeCell ref="AS12:AT12"/>
    <mergeCell ref="AS21:AT21"/>
    <mergeCell ref="AS22:AT22"/>
    <mergeCell ref="AP93:AQ93"/>
    <mergeCell ref="AP94:AQ94"/>
    <mergeCell ref="O78:P78"/>
    <mergeCell ref="E84:F84"/>
    <mergeCell ref="U78:V78"/>
    <mergeCell ref="X84:Y84"/>
    <mergeCell ref="X83:Y83"/>
    <mergeCell ref="H81:I81"/>
    <mergeCell ref="H82:I82"/>
    <mergeCell ref="U84:V84"/>
    <mergeCell ref="O73:P73"/>
    <mergeCell ref="O14:P14"/>
    <mergeCell ref="O24:P24"/>
    <mergeCell ref="U24:V24"/>
    <mergeCell ref="O25:P25"/>
    <mergeCell ref="AP92:AQ92"/>
    <mergeCell ref="O86:P86"/>
    <mergeCell ref="AD33:AE33"/>
    <mergeCell ref="AD34:AE34"/>
    <mergeCell ref="AD35:AE35"/>
    <mergeCell ref="X11:Y11"/>
    <mergeCell ref="X12:Y12"/>
    <mergeCell ref="O72:P72"/>
    <mergeCell ref="O11:P11"/>
    <mergeCell ref="O13:P13"/>
    <mergeCell ref="U13:V13"/>
    <mergeCell ref="E72:F72"/>
    <mergeCell ref="H74:I74"/>
    <mergeCell ref="H72:I72"/>
    <mergeCell ref="AA8:AB8"/>
    <mergeCell ref="AA9:AB9"/>
    <mergeCell ref="U71:V71"/>
    <mergeCell ref="AA15:AB15"/>
    <mergeCell ref="AA21:AB21"/>
    <mergeCell ref="U26:V26"/>
    <mergeCell ref="AA11:AB11"/>
    <mergeCell ref="E75:F75"/>
    <mergeCell ref="H75:I75"/>
    <mergeCell ref="E76:F76"/>
    <mergeCell ref="K77:L77"/>
    <mergeCell ref="E77:F77"/>
    <mergeCell ref="E73:F73"/>
    <mergeCell ref="K73:L73"/>
    <mergeCell ref="E74:F74"/>
    <mergeCell ref="H76:I76"/>
    <mergeCell ref="E27:F27"/>
    <mergeCell ref="E16:F16"/>
    <mergeCell ref="E17:F17"/>
    <mergeCell ref="E18:F18"/>
    <mergeCell ref="E19:F19"/>
    <mergeCell ref="E20:F20"/>
    <mergeCell ref="E24:F24"/>
    <mergeCell ref="E25:F25"/>
    <mergeCell ref="E35:F35"/>
    <mergeCell ref="E36:F36"/>
    <mergeCell ref="E37:F37"/>
    <mergeCell ref="H11:I11"/>
    <mergeCell ref="H30:I30"/>
    <mergeCell ref="K11:L11"/>
    <mergeCell ref="K12:L12"/>
    <mergeCell ref="E26:F26"/>
    <mergeCell ref="E13:F13"/>
    <mergeCell ref="E12:F12"/>
    <mergeCell ref="E38:F38"/>
    <mergeCell ref="E71:F71"/>
    <mergeCell ref="E15:F15"/>
    <mergeCell ref="E11:F11"/>
    <mergeCell ref="X72:Y72"/>
    <mergeCell ref="X13:Y13"/>
    <mergeCell ref="X27:Y27"/>
    <mergeCell ref="X20:Y20"/>
    <mergeCell ref="X25:Y25"/>
    <mergeCell ref="X71:Y71"/>
    <mergeCell ref="E39:F39"/>
    <mergeCell ref="AA84:AB84"/>
    <mergeCell ref="X80:Y80"/>
    <mergeCell ref="X76:Y76"/>
    <mergeCell ref="AA22:AB22"/>
    <mergeCell ref="AA76:AB76"/>
    <mergeCell ref="AA26:AB26"/>
    <mergeCell ref="AA27:AB27"/>
    <mergeCell ref="AA25:AB25"/>
    <mergeCell ref="X24:Y24"/>
    <mergeCell ref="AA24:AB24"/>
    <mergeCell ref="O85:P85"/>
    <mergeCell ref="U72:V72"/>
    <mergeCell ref="AA71:AB71"/>
    <mergeCell ref="AA72:AB72"/>
    <mergeCell ref="AA73:AB73"/>
    <mergeCell ref="AA85:AB85"/>
    <mergeCell ref="X79:Y79"/>
    <mergeCell ref="X82:Y82"/>
    <mergeCell ref="U85:V85"/>
    <mergeCell ref="AA83:AB83"/>
    <mergeCell ref="U86:V86"/>
    <mergeCell ref="X86:Y86"/>
    <mergeCell ref="AA77:AB77"/>
    <mergeCell ref="AA78:AB78"/>
    <mergeCell ref="AA79:AB79"/>
    <mergeCell ref="AA80:AB80"/>
    <mergeCell ref="AA81:AB81"/>
    <mergeCell ref="AA82:AB82"/>
    <mergeCell ref="X85:Y85"/>
    <mergeCell ref="AA86:AB86"/>
    <mergeCell ref="E10:F10"/>
    <mergeCell ref="B95:D95"/>
    <mergeCell ref="C87:D87"/>
    <mergeCell ref="C88:D88"/>
    <mergeCell ref="C91:D91"/>
    <mergeCell ref="C92:D92"/>
    <mergeCell ref="C89:D89"/>
    <mergeCell ref="C90:D90"/>
    <mergeCell ref="C94:D94"/>
    <mergeCell ref="C93:D93"/>
    <mergeCell ref="T4:T6"/>
    <mergeCell ref="O4:P6"/>
    <mergeCell ref="J4:J6"/>
    <mergeCell ref="Q4:Q6"/>
    <mergeCell ref="R4:R6"/>
    <mergeCell ref="S4:S6"/>
    <mergeCell ref="C5:D6"/>
    <mergeCell ref="C4:D4"/>
    <mergeCell ref="H7:I7"/>
    <mergeCell ref="H4:I6"/>
    <mergeCell ref="G4:G6"/>
    <mergeCell ref="E7:F7"/>
    <mergeCell ref="E5:F6"/>
    <mergeCell ref="H8:I8"/>
    <mergeCell ref="O8:P8"/>
    <mergeCell ref="E8:F8"/>
    <mergeCell ref="K7:L7"/>
    <mergeCell ref="K8:L8"/>
    <mergeCell ref="U9:V9"/>
    <mergeCell ref="H9:I9"/>
    <mergeCell ref="C7:D7"/>
    <mergeCell ref="AA10:AB10"/>
    <mergeCell ref="AD8:AE8"/>
    <mergeCell ref="AG8:AH8"/>
    <mergeCell ref="O10:P10"/>
    <mergeCell ref="X10:Y10"/>
    <mergeCell ref="O7:P7"/>
    <mergeCell ref="U10:V10"/>
    <mergeCell ref="AC4:AC6"/>
    <mergeCell ref="AA7:AB7"/>
    <mergeCell ref="C8:D8"/>
    <mergeCell ref="C9:D9"/>
    <mergeCell ref="E9:F9"/>
    <mergeCell ref="X9:Y9"/>
    <mergeCell ref="X8:Y8"/>
    <mergeCell ref="X7:Y7"/>
    <mergeCell ref="U8:V8"/>
    <mergeCell ref="O9:P9"/>
    <mergeCell ref="AM4:AN6"/>
    <mergeCell ref="AD5:AE6"/>
    <mergeCell ref="AD7:AE7"/>
    <mergeCell ref="AG7:AH7"/>
    <mergeCell ref="AJ7:AK7"/>
    <mergeCell ref="AM7:AN7"/>
    <mergeCell ref="AF4:AF6"/>
    <mergeCell ref="AI4:AI6"/>
    <mergeCell ref="AJ4:AK6"/>
    <mergeCell ref="AL4:AL6"/>
    <mergeCell ref="U7:V7"/>
    <mergeCell ref="C11:D11"/>
    <mergeCell ref="AJ8:AK8"/>
    <mergeCell ref="AD9:AE9"/>
    <mergeCell ref="AG9:AH9"/>
    <mergeCell ref="AJ9:AK9"/>
    <mergeCell ref="C10:D10"/>
    <mergeCell ref="AD11:AE11"/>
    <mergeCell ref="AG11:AH11"/>
    <mergeCell ref="AJ11:AK11"/>
    <mergeCell ref="AD10:AE10"/>
    <mergeCell ref="AG10:AH10"/>
    <mergeCell ref="AJ10:AK10"/>
    <mergeCell ref="AM10:AN10"/>
    <mergeCell ref="AM11:AN11"/>
    <mergeCell ref="AD12:AE12"/>
    <mergeCell ref="AG12:AH12"/>
    <mergeCell ref="AJ14:AK14"/>
    <mergeCell ref="AM14:AN14"/>
    <mergeCell ref="H12:I12"/>
    <mergeCell ref="O12:P12"/>
    <mergeCell ref="AA12:AB12"/>
    <mergeCell ref="AA13:AB13"/>
    <mergeCell ref="AA14:AB14"/>
    <mergeCell ref="U12:V12"/>
    <mergeCell ref="AD15:AE15"/>
    <mergeCell ref="AG15:AH15"/>
    <mergeCell ref="K13:L13"/>
    <mergeCell ref="AJ13:AK13"/>
    <mergeCell ref="C12:D12"/>
    <mergeCell ref="AM12:AN12"/>
    <mergeCell ref="AM13:AN13"/>
    <mergeCell ref="C13:D13"/>
    <mergeCell ref="AJ12:AK12"/>
    <mergeCell ref="AD13:AE13"/>
    <mergeCell ref="C20:D20"/>
    <mergeCell ref="C15:D15"/>
    <mergeCell ref="C17:D17"/>
    <mergeCell ref="AA20:AB20"/>
    <mergeCell ref="AG13:AH13"/>
    <mergeCell ref="AD14:AE14"/>
    <mergeCell ref="AG14:AH14"/>
    <mergeCell ref="E14:F14"/>
    <mergeCell ref="X15:Y15"/>
    <mergeCell ref="U14:V14"/>
    <mergeCell ref="C21:D21"/>
    <mergeCell ref="O22:P22"/>
    <mergeCell ref="C22:D22"/>
    <mergeCell ref="X14:Y14"/>
    <mergeCell ref="O20:P20"/>
    <mergeCell ref="U20:V20"/>
    <mergeCell ref="U22:V22"/>
    <mergeCell ref="K14:L14"/>
    <mergeCell ref="O15:P15"/>
    <mergeCell ref="C14:D14"/>
    <mergeCell ref="AM15:AN15"/>
    <mergeCell ref="AM20:AN20"/>
    <mergeCell ref="AD21:AE21"/>
    <mergeCell ref="AG21:AH21"/>
    <mergeCell ref="AJ21:AK21"/>
    <mergeCell ref="AM21:AN21"/>
    <mergeCell ref="AJ15:AK15"/>
    <mergeCell ref="AJ20:AK20"/>
    <mergeCell ref="AD20:AE20"/>
    <mergeCell ref="AG20:AH20"/>
    <mergeCell ref="C24:D24"/>
    <mergeCell ref="C25:D25"/>
    <mergeCell ref="AD22:AE22"/>
    <mergeCell ref="E22:F22"/>
    <mergeCell ref="H22:I22"/>
    <mergeCell ref="E21:F21"/>
    <mergeCell ref="X22:Y22"/>
    <mergeCell ref="O21:P21"/>
    <mergeCell ref="X21:Y21"/>
    <mergeCell ref="U21:V21"/>
    <mergeCell ref="C26:D26"/>
    <mergeCell ref="X26:Y26"/>
    <mergeCell ref="O26:P26"/>
    <mergeCell ref="AG22:AH22"/>
    <mergeCell ref="AJ22:AK22"/>
    <mergeCell ref="AD24:AE24"/>
    <mergeCell ref="AG24:AH24"/>
    <mergeCell ref="AJ24:AK24"/>
    <mergeCell ref="U25:V25"/>
    <mergeCell ref="K24:L24"/>
    <mergeCell ref="AD26:AE26"/>
    <mergeCell ref="AG26:AH26"/>
    <mergeCell ref="AJ26:AK26"/>
    <mergeCell ref="AM26:AN26"/>
    <mergeCell ref="AD25:AE25"/>
    <mergeCell ref="AG25:AH25"/>
    <mergeCell ref="AJ25:AK25"/>
    <mergeCell ref="C71:D71"/>
    <mergeCell ref="C27:D27"/>
    <mergeCell ref="AD27:AE27"/>
    <mergeCell ref="AD71:AE71"/>
    <mergeCell ref="O71:P71"/>
    <mergeCell ref="H27:I27"/>
    <mergeCell ref="U27:V27"/>
    <mergeCell ref="O27:P27"/>
    <mergeCell ref="E40:F40"/>
    <mergeCell ref="H71:I71"/>
    <mergeCell ref="AD28:AE28"/>
    <mergeCell ref="AD29:AE29"/>
    <mergeCell ref="AD30:AE30"/>
    <mergeCell ref="AD31:AE31"/>
    <mergeCell ref="AD32:AE32"/>
    <mergeCell ref="AD37:AE37"/>
    <mergeCell ref="AD36:AE36"/>
    <mergeCell ref="AJ27:AK27"/>
    <mergeCell ref="AJ71:AK71"/>
    <mergeCell ref="AG72:AH72"/>
    <mergeCell ref="AJ72:AK72"/>
    <mergeCell ref="AG27:AH27"/>
    <mergeCell ref="AG71:AH71"/>
    <mergeCell ref="AJ75:AK75"/>
    <mergeCell ref="AM75:AN75"/>
    <mergeCell ref="U73:V73"/>
    <mergeCell ref="H73:I73"/>
    <mergeCell ref="AD73:AE73"/>
    <mergeCell ref="AG73:AH73"/>
    <mergeCell ref="AJ73:AK73"/>
    <mergeCell ref="AA75:AB75"/>
    <mergeCell ref="X73:Y73"/>
    <mergeCell ref="X75:Y75"/>
    <mergeCell ref="AG76:AH76"/>
    <mergeCell ref="AJ76:AK76"/>
    <mergeCell ref="C75:D75"/>
    <mergeCell ref="AM27:AN27"/>
    <mergeCell ref="AM71:AN71"/>
    <mergeCell ref="AM72:AN72"/>
    <mergeCell ref="AM73:AN73"/>
    <mergeCell ref="AD74:AE74"/>
    <mergeCell ref="AD75:AE75"/>
    <mergeCell ref="AG75:AH75"/>
    <mergeCell ref="C77:D77"/>
    <mergeCell ref="AM76:AN76"/>
    <mergeCell ref="AD77:AE77"/>
    <mergeCell ref="AG77:AH77"/>
    <mergeCell ref="AJ77:AK77"/>
    <mergeCell ref="AM77:AN77"/>
    <mergeCell ref="X77:Y77"/>
    <mergeCell ref="O76:P76"/>
    <mergeCell ref="C76:D76"/>
    <mergeCell ref="AD76:AE76"/>
    <mergeCell ref="C81:D81"/>
    <mergeCell ref="C78:D78"/>
    <mergeCell ref="AD78:AE78"/>
    <mergeCell ref="AG78:AH78"/>
    <mergeCell ref="AD79:AE79"/>
    <mergeCell ref="AG79:AH79"/>
    <mergeCell ref="E78:F78"/>
    <mergeCell ref="H78:I78"/>
    <mergeCell ref="H79:I79"/>
    <mergeCell ref="E79:F79"/>
    <mergeCell ref="C79:D79"/>
    <mergeCell ref="U79:V79"/>
    <mergeCell ref="C80:D80"/>
    <mergeCell ref="H80:I80"/>
    <mergeCell ref="E80:F80"/>
    <mergeCell ref="O79:P79"/>
    <mergeCell ref="O80:P80"/>
    <mergeCell ref="K80:L80"/>
    <mergeCell ref="C82:D82"/>
    <mergeCell ref="E81:F81"/>
    <mergeCell ref="AJ78:AK78"/>
    <mergeCell ref="AJ79:AK79"/>
    <mergeCell ref="AD82:AE82"/>
    <mergeCell ref="AG82:AH82"/>
    <mergeCell ref="AJ82:AK82"/>
    <mergeCell ref="AD80:AE80"/>
    <mergeCell ref="O82:P82"/>
    <mergeCell ref="X81:Y81"/>
    <mergeCell ref="E82:F82"/>
    <mergeCell ref="AG80:AH80"/>
    <mergeCell ref="AJ80:AK80"/>
    <mergeCell ref="U81:V81"/>
    <mergeCell ref="O81:P81"/>
    <mergeCell ref="U80:V80"/>
    <mergeCell ref="AJ81:AK81"/>
    <mergeCell ref="AD81:AE81"/>
    <mergeCell ref="AG81:AH81"/>
    <mergeCell ref="C85:D85"/>
    <mergeCell ref="E85:F85"/>
    <mergeCell ref="O83:P83"/>
    <mergeCell ref="C84:D84"/>
    <mergeCell ref="O84:P84"/>
    <mergeCell ref="H84:I84"/>
    <mergeCell ref="H85:I85"/>
    <mergeCell ref="C83:D83"/>
    <mergeCell ref="E83:F83"/>
    <mergeCell ref="H83:I83"/>
    <mergeCell ref="AJ83:AK83"/>
    <mergeCell ref="AD84:AE84"/>
    <mergeCell ref="AG84:AH84"/>
    <mergeCell ref="AJ84:AK84"/>
    <mergeCell ref="AD83:AE83"/>
    <mergeCell ref="AG83:AH83"/>
    <mergeCell ref="AD86:AE86"/>
    <mergeCell ref="AD87:AE87"/>
    <mergeCell ref="AD85:AE85"/>
    <mergeCell ref="AG85:AH85"/>
    <mergeCell ref="AJ85:AK85"/>
    <mergeCell ref="AM85:AN85"/>
    <mergeCell ref="X89:Y89"/>
    <mergeCell ref="AA89:AB89"/>
    <mergeCell ref="AA88:AB88"/>
    <mergeCell ref="AG86:AH86"/>
    <mergeCell ref="AJ86:AK86"/>
    <mergeCell ref="AM86:AN86"/>
    <mergeCell ref="AD88:AE88"/>
    <mergeCell ref="AG88:AH88"/>
    <mergeCell ref="AJ88:AK88"/>
    <mergeCell ref="AM88:AN88"/>
    <mergeCell ref="E89:F89"/>
    <mergeCell ref="E90:F90"/>
    <mergeCell ref="O88:P88"/>
    <mergeCell ref="O89:P89"/>
    <mergeCell ref="O90:P90"/>
    <mergeCell ref="K88:L88"/>
    <mergeCell ref="K89:L89"/>
    <mergeCell ref="E92:F92"/>
    <mergeCell ref="X90:Y90"/>
    <mergeCell ref="H86:I86"/>
    <mergeCell ref="E88:F88"/>
    <mergeCell ref="H91:I91"/>
    <mergeCell ref="H90:I90"/>
    <mergeCell ref="E87:F87"/>
    <mergeCell ref="H88:I88"/>
    <mergeCell ref="H89:I89"/>
    <mergeCell ref="E86:F86"/>
    <mergeCell ref="H92:I92"/>
    <mergeCell ref="AD90:AE90"/>
    <mergeCell ref="X94:Y94"/>
    <mergeCell ref="AJ90:AK90"/>
    <mergeCell ref="E91:F91"/>
    <mergeCell ref="U90:V90"/>
    <mergeCell ref="E94:F94"/>
    <mergeCell ref="AD94:AE94"/>
    <mergeCell ref="AG94:AH94"/>
    <mergeCell ref="AJ94:AK94"/>
    <mergeCell ref="AM9:AN9"/>
    <mergeCell ref="AM8:AN8"/>
    <mergeCell ref="AG92:AH92"/>
    <mergeCell ref="AJ92:AK92"/>
    <mergeCell ref="AM90:AN90"/>
    <mergeCell ref="E93:F93"/>
    <mergeCell ref="AD93:AE93"/>
    <mergeCell ref="AG93:AH93"/>
    <mergeCell ref="AJ93:AK93"/>
    <mergeCell ref="AM93:AN93"/>
    <mergeCell ref="AP20:AQ20"/>
    <mergeCell ref="AM92:AN92"/>
    <mergeCell ref="AM83:AN83"/>
    <mergeCell ref="AM84:AN84"/>
    <mergeCell ref="AM80:AN80"/>
    <mergeCell ref="AM82:AN82"/>
    <mergeCell ref="AM22:AN22"/>
    <mergeCell ref="AM24:AN24"/>
    <mergeCell ref="AM25:AN25"/>
    <mergeCell ref="AP91:AQ91"/>
    <mergeCell ref="AO4:AO6"/>
    <mergeCell ref="AP4:AQ6"/>
    <mergeCell ref="AP7:AQ7"/>
    <mergeCell ref="AP8:AQ8"/>
    <mergeCell ref="AR4:AR6"/>
    <mergeCell ref="AP13:AQ13"/>
    <mergeCell ref="AP14:AQ14"/>
    <mergeCell ref="AP15:AQ15"/>
    <mergeCell ref="AP9:AQ9"/>
    <mergeCell ref="AP10:AQ10"/>
    <mergeCell ref="AP11:AQ11"/>
    <mergeCell ref="AP12:AQ12"/>
    <mergeCell ref="AA94:AB94"/>
    <mergeCell ref="AP25:AQ25"/>
    <mergeCell ref="AP26:AQ26"/>
    <mergeCell ref="AP27:AQ27"/>
    <mergeCell ref="AP71:AQ71"/>
    <mergeCell ref="AP72:AQ72"/>
    <mergeCell ref="AP73:AQ73"/>
    <mergeCell ref="AM94:AN94"/>
    <mergeCell ref="AD91:AE91"/>
    <mergeCell ref="AG91:AH91"/>
    <mergeCell ref="AP21:AQ21"/>
    <mergeCell ref="AP22:AQ22"/>
    <mergeCell ref="AP24:AQ24"/>
    <mergeCell ref="AJ91:AK91"/>
    <mergeCell ref="AM91:AN91"/>
    <mergeCell ref="AP78:AQ78"/>
    <mergeCell ref="AP80:AQ80"/>
    <mergeCell ref="AP81:AQ81"/>
    <mergeCell ref="AP79:AQ79"/>
    <mergeCell ref="AM81:AN81"/>
    <mergeCell ref="K92:L92"/>
    <mergeCell ref="K93:L93"/>
    <mergeCell ref="AG90:AH90"/>
    <mergeCell ref="AD92:AE92"/>
    <mergeCell ref="U91:V91"/>
    <mergeCell ref="X91:Y91"/>
    <mergeCell ref="AA90:AB90"/>
    <mergeCell ref="AA91:AB91"/>
    <mergeCell ref="O91:P91"/>
    <mergeCell ref="O92:P92"/>
    <mergeCell ref="U94:V94"/>
    <mergeCell ref="H93:I93"/>
    <mergeCell ref="O93:P93"/>
    <mergeCell ref="O94:P94"/>
    <mergeCell ref="K94:L94"/>
    <mergeCell ref="H94:I94"/>
    <mergeCell ref="AA92:AB92"/>
    <mergeCell ref="AA93:AB93"/>
    <mergeCell ref="X93:Y93"/>
    <mergeCell ref="U92:V92"/>
    <mergeCell ref="U93:V93"/>
    <mergeCell ref="X92:Y92"/>
    <mergeCell ref="U83:V83"/>
    <mergeCell ref="X78:Y78"/>
    <mergeCell ref="H10:I10"/>
    <mergeCell ref="H15:I15"/>
    <mergeCell ref="H26:I26"/>
    <mergeCell ref="H25:I25"/>
    <mergeCell ref="H28:I28"/>
    <mergeCell ref="H29:I29"/>
    <mergeCell ref="U15:V15"/>
    <mergeCell ref="U11:V11"/>
    <mergeCell ref="K84:L84"/>
    <mergeCell ref="K85:L85"/>
    <mergeCell ref="O75:P75"/>
    <mergeCell ref="AP84:AQ84"/>
    <mergeCell ref="AP83:AQ83"/>
    <mergeCell ref="AP75:AQ75"/>
    <mergeCell ref="AP76:AQ76"/>
    <mergeCell ref="AP77:AQ77"/>
    <mergeCell ref="AM78:AN78"/>
    <mergeCell ref="U82:V82"/>
    <mergeCell ref="AP88:AQ88"/>
    <mergeCell ref="AP89:AQ89"/>
    <mergeCell ref="H87:I87"/>
    <mergeCell ref="U89:V89"/>
    <mergeCell ref="U88:V88"/>
    <mergeCell ref="AG89:AH89"/>
    <mergeCell ref="AJ89:AK89"/>
    <mergeCell ref="AM89:AN89"/>
    <mergeCell ref="X88:Y88"/>
    <mergeCell ref="AD89:AE89"/>
    <mergeCell ref="AP90:AQ90"/>
    <mergeCell ref="H13:I13"/>
    <mergeCell ref="H14:I14"/>
    <mergeCell ref="H21:I21"/>
    <mergeCell ref="H24:I24"/>
    <mergeCell ref="H20:I20"/>
    <mergeCell ref="K90:L90"/>
    <mergeCell ref="K15:L15"/>
    <mergeCell ref="AP85:AQ85"/>
    <mergeCell ref="AP82:AQ82"/>
    <mergeCell ref="K91:L91"/>
    <mergeCell ref="K78:L78"/>
    <mergeCell ref="K79:L79"/>
    <mergeCell ref="K25:L25"/>
    <mergeCell ref="K26:L26"/>
    <mergeCell ref="K27:L27"/>
    <mergeCell ref="K71:L71"/>
    <mergeCell ref="K81:L81"/>
    <mergeCell ref="K72:L72"/>
    <mergeCell ref="K82:L82"/>
    <mergeCell ref="K20:L20"/>
    <mergeCell ref="K9:L9"/>
    <mergeCell ref="K10:L10"/>
    <mergeCell ref="BQ4:BQ6"/>
    <mergeCell ref="AP86:AQ86"/>
    <mergeCell ref="K21:L21"/>
    <mergeCell ref="K22:L22"/>
    <mergeCell ref="K83:L83"/>
    <mergeCell ref="K86:L86"/>
    <mergeCell ref="AM79:AN79"/>
  </mergeCells>
  <printOptions/>
  <pageMargins left="0.3937007874015748" right="0.1968503937007874" top="0.1968503937007874" bottom="0.3937007874015748" header="0" footer="0"/>
  <pageSetup fitToHeight="2" fitToWidth="5" horizontalDpi="600" verticalDpi="600" orientation="portrait" paperSize="9" scale="70" r:id="rId1"/>
  <headerFooter alignWithMargins="0"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1</cp:lastModifiedBy>
  <cp:lastPrinted>2017-11-15T06:51:21Z</cp:lastPrinted>
  <dcterms:created xsi:type="dcterms:W3CDTF">2009-04-29T13:22:24Z</dcterms:created>
  <dcterms:modified xsi:type="dcterms:W3CDTF">2018-04-24T06:26:19Z</dcterms:modified>
  <cp:category/>
  <cp:version/>
  <cp:contentType/>
  <cp:contentStatus/>
</cp:coreProperties>
</file>